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privat\kegeln\Steir.Mannschaftsmeisterschaften 2016-17\"/>
    </mc:Choice>
  </mc:AlternateContent>
  <bookViews>
    <workbookView xWindow="0" yWindow="0" windowWidth="19200" windowHeight="5910" tabRatio="766" activeTab="3"/>
  </bookViews>
  <sheets>
    <sheet name="Daten" sheetId="5" r:id="rId1"/>
    <sheet name="Spielbericht" sheetId="2" r:id="rId2"/>
    <sheet name="MS-Spiel 4er Bildschirm" sheetId="8" r:id="rId3"/>
    <sheet name="Spieler" sheetId="7" r:id="rId4"/>
    <sheet name="Vereine" sheetId="6" r:id="rId5"/>
  </sheets>
  <externalReferences>
    <externalReference r:id="rId6"/>
  </externalReferences>
  <definedNames>
    <definedName name="_Ma1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b1">#REF!</definedName>
    <definedName name="_mb2">#REF!</definedName>
    <definedName name="_mb3">#REF!</definedName>
    <definedName name="_mb4">#REF!</definedName>
    <definedName name="_mb5">#REF!</definedName>
    <definedName name="_mb6">#REF!</definedName>
    <definedName name="_mb7">#REF!</definedName>
    <definedName name="_mb8">#REF!</definedName>
    <definedName name="_me1">#REF!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2">#REF!</definedName>
    <definedName name="_me3">#REF!</definedName>
    <definedName name="_me4">#REF!</definedName>
    <definedName name="_me5">#REF!</definedName>
    <definedName name="_me6">#REF!</definedName>
    <definedName name="_me7">#REF!</definedName>
    <definedName name="_me8">#REF!</definedName>
    <definedName name="_me9">#REF!</definedName>
    <definedName name="_mf1">#REF!</definedName>
    <definedName name="_mf10">#REF!</definedName>
    <definedName name="_mf11">#REF!</definedName>
    <definedName name="_mf12">#REF!</definedName>
    <definedName name="_mf13">#REF!</definedName>
    <definedName name="_mf14">#REF!</definedName>
    <definedName name="_mf15">#REF!</definedName>
    <definedName name="_mf16">#REF!</definedName>
    <definedName name="_mf2">#REF!</definedName>
    <definedName name="_mf3">#REF!</definedName>
    <definedName name="_mf4">#REF!</definedName>
    <definedName name="_mf5">#REF!</definedName>
    <definedName name="_mf6">#REF!</definedName>
    <definedName name="_mf7">#REF!</definedName>
    <definedName name="_mf8">#REF!</definedName>
    <definedName name="_mf9">#REF!</definedName>
    <definedName name="Abfrage_von_Microsoft_Access_Datenbank" localSheetId="0">Daten!#REF!</definedName>
    <definedName name="Abfrage_von_Microsoft_Access_Datenbank" localSheetId="3">Spieler!$A$1:$B$1</definedName>
    <definedName name="Abfrage_von_Microsoft_Access_Datenbank_1" localSheetId="3">Spieler!$A$1:$A$1</definedName>
    <definedName name="Abfrage_von_Microsoft_Access_Datenbank_2" localSheetId="3">Spieler!$A$1:$C$1</definedName>
    <definedName name="Abfrage_von_Microsoft_Access_Datenbank_3" localSheetId="3">Spieler!$A$1:$C$1</definedName>
    <definedName name="Abfrage_von_Microsoft_Access_Datenbank_4" localSheetId="3">Spieler!$A$1:$B$1</definedName>
    <definedName name="Abfrage_von_Microsoft_Access_Datenbank_5" localSheetId="3">Spieler!$A$1:$B$1</definedName>
    <definedName name="Abfrage_von_Microsoft_Access_Datenbank_6" localSheetId="3">Spieler!$A$1:$C$1</definedName>
    <definedName name="äöpü">#REF!</definedName>
    <definedName name="Excel_BuiltIn_Print_Area_7">[1]Vereinsnummern!#REF!</definedName>
    <definedName name="LP">"Rechteck 2"</definedName>
    <definedName name="opi">#REF!</definedName>
  </definedNames>
  <calcPr calcId="152511"/>
</workbook>
</file>

<file path=xl/calcChain.xml><?xml version="1.0" encoding="utf-8"?>
<calcChain xmlns="http://schemas.openxmlformats.org/spreadsheetml/2006/main">
  <c r="C5" i="5" l="1"/>
  <c r="L3" i="2" l="1"/>
  <c r="L4" i="2"/>
  <c r="Z6" i="2"/>
  <c r="I6" i="2"/>
  <c r="R14" i="2"/>
  <c r="T15" i="2" s="1"/>
  <c r="O10" i="8" s="1"/>
  <c r="R12" i="2"/>
  <c r="T13" i="2" s="1"/>
  <c r="O8" i="8" s="1"/>
  <c r="R10" i="2"/>
  <c r="T11" i="2" s="1"/>
  <c r="O6" i="8" s="1"/>
  <c r="R8" i="2"/>
  <c r="T9" i="2" s="1"/>
  <c r="O4" i="8" s="1"/>
  <c r="A14" i="2"/>
  <c r="C15" i="2" s="1"/>
  <c r="A10" i="8" s="1"/>
  <c r="A12" i="2"/>
  <c r="C13" i="2" s="1"/>
  <c r="A8" i="8" s="1"/>
  <c r="A10" i="2"/>
  <c r="C11" i="2" s="1"/>
  <c r="A6" i="8" s="1"/>
  <c r="A8" i="2"/>
  <c r="C9" i="2" s="1"/>
  <c r="A4" i="8" s="1"/>
  <c r="AG30" i="2"/>
  <c r="AE30" i="2"/>
  <c r="AG29" i="2"/>
  <c r="AE29" i="2"/>
  <c r="U25" i="2"/>
  <c r="A25" i="2"/>
  <c r="V14" i="2"/>
  <c r="V12" i="2"/>
  <c r="V10" i="2"/>
  <c r="V8" i="2"/>
  <c r="AC14" i="2"/>
  <c r="AA14" i="2"/>
  <c r="Y14" i="2"/>
  <c r="W14" i="2"/>
  <c r="AC12" i="2"/>
  <c r="AA12" i="2"/>
  <c r="Y12" i="2"/>
  <c r="W12" i="2"/>
  <c r="AC10" i="2"/>
  <c r="AA10" i="2"/>
  <c r="Y10" i="2"/>
  <c r="W10" i="2"/>
  <c r="AC8" i="2"/>
  <c r="AA8" i="2"/>
  <c r="Y8" i="2"/>
  <c r="W8" i="2"/>
  <c r="J17" i="5"/>
  <c r="AB16" i="2"/>
  <c r="W16" i="2"/>
  <c r="R16" i="2"/>
  <c r="T17" i="2" s="1"/>
  <c r="L14" i="2"/>
  <c r="L15" i="2" s="1"/>
  <c r="J14" i="2"/>
  <c r="H14" i="2"/>
  <c r="H15" i="2" s="1"/>
  <c r="F14" i="2"/>
  <c r="L12" i="2"/>
  <c r="L13" i="2" s="1"/>
  <c r="J12" i="2"/>
  <c r="J13" i="2" s="1"/>
  <c r="H12" i="2"/>
  <c r="H13" i="2" s="1"/>
  <c r="F12" i="2"/>
  <c r="W13" i="2" s="1"/>
  <c r="L10" i="2"/>
  <c r="J10" i="2"/>
  <c r="H10" i="2"/>
  <c r="H11" i="2" s="1"/>
  <c r="F10" i="2"/>
  <c r="L8" i="2"/>
  <c r="L9" i="2" s="1"/>
  <c r="J8" i="2"/>
  <c r="J9" i="2" s="1"/>
  <c r="H8" i="2"/>
  <c r="H9" i="2" s="1"/>
  <c r="F8" i="2"/>
  <c r="J7" i="5"/>
  <c r="K16" i="2"/>
  <c r="F16" i="2"/>
  <c r="A16" i="2"/>
  <c r="C17" i="2" s="1"/>
  <c r="E14" i="2"/>
  <c r="E12" i="2"/>
  <c r="E10" i="2"/>
  <c r="E8" i="2"/>
  <c r="U22" i="2"/>
  <c r="O1" i="8" s="1"/>
  <c r="A22" i="2"/>
  <c r="A1" i="8" s="1"/>
  <c r="G28" i="2"/>
  <c r="A28" i="2"/>
  <c r="U4" i="2"/>
  <c r="U3" i="2"/>
  <c r="U2" i="2"/>
  <c r="C2" i="2"/>
  <c r="C3" i="2"/>
  <c r="C4" i="2"/>
  <c r="T9" i="8"/>
  <c r="V9" i="8"/>
  <c r="X9" i="8"/>
  <c r="R9" i="8"/>
  <c r="T7" i="8"/>
  <c r="V7" i="8"/>
  <c r="X7" i="8"/>
  <c r="R7" i="8"/>
  <c r="T5" i="8"/>
  <c r="V5" i="8"/>
  <c r="X5" i="8"/>
  <c r="R5" i="8"/>
  <c r="T3" i="8"/>
  <c r="V3" i="8"/>
  <c r="X3" i="8"/>
  <c r="R3" i="8"/>
  <c r="F9" i="8"/>
  <c r="H9" i="8"/>
  <c r="H10" i="8" s="1"/>
  <c r="J9" i="8"/>
  <c r="X10" i="8" s="1"/>
  <c r="D9" i="8"/>
  <c r="R10" i="8" s="1"/>
  <c r="F7" i="8"/>
  <c r="H7" i="8"/>
  <c r="H8" i="8" s="1"/>
  <c r="J7" i="8"/>
  <c r="D7" i="8"/>
  <c r="F5" i="8"/>
  <c r="H5" i="8"/>
  <c r="J5" i="8"/>
  <c r="D5" i="8"/>
  <c r="R6" i="8" s="1"/>
  <c r="F3" i="8"/>
  <c r="H3" i="8"/>
  <c r="J3" i="8"/>
  <c r="D3" i="8"/>
  <c r="J13" i="8"/>
  <c r="N13" i="8" s="1"/>
  <c r="V11" i="8"/>
  <c r="V12" i="8" s="1"/>
  <c r="C3" i="5"/>
  <c r="C4" i="5"/>
  <c r="C6" i="5"/>
  <c r="C7" i="5"/>
  <c r="C13" i="5"/>
  <c r="C14" i="5"/>
  <c r="C15" i="5"/>
  <c r="C16" i="5"/>
  <c r="C17" i="5"/>
  <c r="R11" i="8"/>
  <c r="R12" i="8" s="1"/>
  <c r="T11" i="8"/>
  <c r="T12" i="8" s="1"/>
  <c r="X11" i="8"/>
  <c r="AB11" i="8" s="1"/>
  <c r="R13" i="8"/>
  <c r="R14" i="8" s="1"/>
  <c r="T13" i="8"/>
  <c r="V13" i="8"/>
  <c r="V14" i="8" s="1"/>
  <c r="X13" i="8"/>
  <c r="X14" i="8" s="1"/>
  <c r="D11" i="8"/>
  <c r="D12" i="8" s="1"/>
  <c r="F11" i="8"/>
  <c r="F12" i="8" s="1"/>
  <c r="H11" i="8"/>
  <c r="H12" i="8" s="1"/>
  <c r="J11" i="8"/>
  <c r="N11" i="8"/>
  <c r="D13" i="8"/>
  <c r="F13" i="8"/>
  <c r="F14" i="8" s="1"/>
  <c r="H13" i="8"/>
  <c r="H14" i="8"/>
  <c r="J14" i="8"/>
  <c r="J12" i="8"/>
  <c r="X12" i="8"/>
  <c r="O14" i="8"/>
  <c r="O13" i="8"/>
  <c r="O12" i="8"/>
  <c r="O11" i="8"/>
  <c r="A14" i="8"/>
  <c r="A13" i="8"/>
  <c r="A12" i="8"/>
  <c r="A11" i="8"/>
  <c r="T14" i="2"/>
  <c r="O9" i="8" s="1"/>
  <c r="C10" i="2"/>
  <c r="A5" i="8" s="1"/>
  <c r="AC13" i="2"/>
  <c r="D14" i="8"/>
  <c r="W15" i="2" l="1"/>
  <c r="AE12" i="2"/>
  <c r="T10" i="8"/>
  <c r="AC9" i="2"/>
  <c r="Y9" i="2"/>
  <c r="AE14" i="2"/>
  <c r="AA15" i="2"/>
  <c r="N14" i="2"/>
  <c r="F10" i="8"/>
  <c r="Z13" i="8"/>
  <c r="X19" i="2"/>
  <c r="L11" i="2"/>
  <c r="AE8" i="2"/>
  <c r="AC11" i="2"/>
  <c r="AE10" i="2"/>
  <c r="AA9" i="2"/>
  <c r="N8" i="2"/>
  <c r="V6" i="8"/>
  <c r="Z5" i="8"/>
  <c r="G19" i="2"/>
  <c r="Z3" i="8"/>
  <c r="W11" i="2"/>
  <c r="T8" i="2"/>
  <c r="O3" i="8" s="1"/>
  <c r="C14" i="2"/>
  <c r="A9" i="8" s="1"/>
  <c r="L11" i="8"/>
  <c r="F15" i="2"/>
  <c r="L14" i="8"/>
  <c r="F9" i="2"/>
  <c r="N9" i="2" s="1"/>
  <c r="T14" i="8"/>
  <c r="Z14" i="8" s="1"/>
  <c r="Z12" i="8"/>
  <c r="F13" i="2"/>
  <c r="N13" i="2" s="1"/>
  <c r="T12" i="2"/>
  <c r="O7" i="8" s="1"/>
  <c r="T10" i="2"/>
  <c r="O5" i="8" s="1"/>
  <c r="C12" i="2"/>
  <c r="A7" i="8" s="1"/>
  <c r="J4" i="8"/>
  <c r="X6" i="8"/>
  <c r="T8" i="8"/>
  <c r="AA11" i="2"/>
  <c r="J15" i="2"/>
  <c r="N15" i="2" s="1"/>
  <c r="N12" i="2"/>
  <c r="X4" i="8"/>
  <c r="T4" i="8"/>
  <c r="J6" i="8"/>
  <c r="F6" i="8"/>
  <c r="X8" i="8"/>
  <c r="F8" i="8"/>
  <c r="J10" i="8"/>
  <c r="R4" i="8"/>
  <c r="Z7" i="8"/>
  <c r="V8" i="8"/>
  <c r="Z9" i="8"/>
  <c r="V10" i="8"/>
  <c r="Z10" i="8" s="1"/>
  <c r="F4" i="8"/>
  <c r="H4" i="8"/>
  <c r="D6" i="8"/>
  <c r="H6" i="8"/>
  <c r="R8" i="8"/>
  <c r="J11" i="2"/>
  <c r="Y13" i="2"/>
  <c r="Y15" i="2"/>
  <c r="AC15" i="2"/>
  <c r="L12" i="8"/>
  <c r="V4" i="8"/>
  <c r="AB13" i="8"/>
  <c r="Z11" i="8"/>
  <c r="L13" i="8"/>
  <c r="L7" i="8"/>
  <c r="N10" i="2"/>
  <c r="T6" i="8"/>
  <c r="L3" i="8"/>
  <c r="D10" i="8"/>
  <c r="Y11" i="2"/>
  <c r="J8" i="8"/>
  <c r="D4" i="8"/>
  <c r="L5" i="8"/>
  <c r="D8" i="8"/>
  <c r="L9" i="8"/>
  <c r="W9" i="2"/>
  <c r="F11" i="2"/>
  <c r="AA13" i="2"/>
  <c r="C8" i="2"/>
  <c r="A3" i="8" s="1"/>
  <c r="N11" i="2" l="1"/>
  <c r="O22" i="2" s="1"/>
  <c r="U19" i="2"/>
  <c r="V19" i="2" s="1"/>
  <c r="AE11" i="2"/>
  <c r="P10" i="2" s="1"/>
  <c r="AE9" i="2"/>
  <c r="P8" i="2" s="1"/>
  <c r="L10" i="8"/>
  <c r="AB9" i="8" s="1"/>
  <c r="D19" i="2"/>
  <c r="Z8" i="8"/>
  <c r="R16" i="8"/>
  <c r="AE13" i="2"/>
  <c r="P12" i="2" s="1"/>
  <c r="L6" i="8"/>
  <c r="L4" i="8"/>
  <c r="C16" i="8"/>
  <c r="Z6" i="8"/>
  <c r="Z4" i="8"/>
  <c r="L8" i="8"/>
  <c r="AE15" i="2"/>
  <c r="AG8" i="2" l="1"/>
  <c r="AG10" i="2"/>
  <c r="AG19" i="2"/>
  <c r="AB16" i="8" s="1"/>
  <c r="N9" i="8"/>
  <c r="N7" i="8"/>
  <c r="E19" i="2"/>
  <c r="P19" i="2"/>
  <c r="N16" i="8" s="1"/>
  <c r="M17" i="8"/>
  <c r="AG12" i="2"/>
  <c r="R22" i="2"/>
  <c r="AB7" i="8"/>
  <c r="AG14" i="2"/>
  <c r="B20" i="8"/>
  <c r="AB3" i="8"/>
  <c r="C20" i="8"/>
  <c r="N3" i="8"/>
  <c r="N5" i="8"/>
  <c r="AB5" i="8"/>
  <c r="P14" i="2"/>
  <c r="O24" i="2" l="1"/>
  <c r="R24" i="2"/>
  <c r="O20" i="8"/>
  <c r="L20" i="8"/>
  <c r="O28" i="2" l="1"/>
  <c r="T20" i="8" s="1"/>
  <c r="R28" i="2"/>
  <c r="X20" i="8" s="1"/>
</calcChain>
</file>

<file path=xl/comments1.xml><?xml version="1.0" encoding="utf-8"?>
<comments xmlns="http://schemas.openxmlformats.org/spreadsheetml/2006/main">
  <authors>
    <author xml:space="preserve"> </author>
  </authors>
  <commentList>
    <comment ref="B3" authorId="0" shapeId="0">
      <text>
        <r>
          <rPr>
            <b/>
            <sz val="8"/>
            <color indexed="10"/>
            <rFont val="Tahoma"/>
            <family val="2"/>
          </rPr>
          <t>PassNr. 6-Stellig
zB. 161000</t>
        </r>
      </text>
    </comment>
    <comment ref="B4" authorId="0" shapeId="0">
      <text>
        <r>
          <rPr>
            <b/>
            <sz val="8"/>
            <color indexed="10"/>
            <rFont val="Tahoma"/>
            <family val="2"/>
          </rPr>
          <t>PassNr. 6-Stellig
zB. 161000</t>
        </r>
      </text>
    </comment>
    <comment ref="B5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7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5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6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B17" authorId="0" shapeId="0">
      <text>
        <r>
          <rPr>
            <b/>
            <sz val="8"/>
            <color indexed="10"/>
            <rFont val="Tahoma"/>
            <family val="2"/>
          </rPr>
          <t xml:space="preserve"> PassNr. 6-Stellig
zB. 161000</t>
        </r>
        <r>
          <rPr>
            <sz val="8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<sst xmlns="http://schemas.openxmlformats.org/spreadsheetml/2006/main" count="849" uniqueCount="517">
  <si>
    <t>S  P  I  E  L  B  E  R  I  C  H  T</t>
  </si>
  <si>
    <t>RUNDE</t>
  </si>
  <si>
    <t xml:space="preserve">   LIGA, KLASSE: </t>
  </si>
  <si>
    <t>DATUM</t>
  </si>
  <si>
    <t>DAMEN</t>
  </si>
  <si>
    <t xml:space="preserve">   BAHN: </t>
  </si>
  <si>
    <t>UHRZEIT</t>
  </si>
  <si>
    <t>HERREN</t>
  </si>
  <si>
    <t xml:space="preserve">   ORT: </t>
  </si>
  <si>
    <t>HEIMVEREIN</t>
  </si>
  <si>
    <t>GASTVEREIN</t>
  </si>
  <si>
    <t>Pass-NR.</t>
  </si>
  <si>
    <t>NAME</t>
  </si>
  <si>
    <t>FW</t>
  </si>
  <si>
    <t>1. Satz</t>
  </si>
  <si>
    <t>2. Satz</t>
  </si>
  <si>
    <t>3. Satz</t>
  </si>
  <si>
    <t>4. Satz</t>
  </si>
  <si>
    <t>Ersatzspieler/in</t>
  </si>
  <si>
    <t>ab</t>
  </si>
  <si>
    <t>Wurf für</t>
  </si>
  <si>
    <t>GESAMTLEISTUNG</t>
  </si>
  <si>
    <t>Kegel</t>
  </si>
  <si>
    <t>Schnitt</t>
  </si>
  <si>
    <t>SPORTKAPITÄN</t>
  </si>
  <si>
    <t>HV</t>
  </si>
  <si>
    <t>GV</t>
  </si>
  <si>
    <t>VERWARNUNG</t>
  </si>
  <si>
    <t>NR</t>
  </si>
  <si>
    <t>PROTEST</t>
  </si>
  <si>
    <t>HEIM</t>
  </si>
  <si>
    <t>Name</t>
  </si>
  <si>
    <t>1. DG</t>
  </si>
  <si>
    <t>2. DG</t>
  </si>
  <si>
    <t>3. DG</t>
  </si>
  <si>
    <t>4. DG</t>
  </si>
  <si>
    <t>Gesamt</t>
  </si>
  <si>
    <t>Fw</t>
  </si>
  <si>
    <t>1. Spieler</t>
  </si>
  <si>
    <t>2. Spieler</t>
  </si>
  <si>
    <t>3. Spieler</t>
  </si>
  <si>
    <t>4. Spieler</t>
  </si>
  <si>
    <t>Einwechselspieler</t>
  </si>
  <si>
    <t>Heimverein:</t>
  </si>
  <si>
    <t>GAST</t>
  </si>
  <si>
    <t>Startzeit:</t>
  </si>
  <si>
    <t>Protest:</t>
  </si>
  <si>
    <t>Gastverein:</t>
  </si>
  <si>
    <t>Kennziffer</t>
  </si>
  <si>
    <t>Verein</t>
  </si>
  <si>
    <t>Bez</t>
  </si>
  <si>
    <t>Liga</t>
  </si>
  <si>
    <t>Landesliga Herren</t>
  </si>
  <si>
    <t>ESV Leoben</t>
  </si>
  <si>
    <t>WSV Liezen Admiral</t>
  </si>
  <si>
    <t>PNr</t>
  </si>
  <si>
    <t>Zuname</t>
  </si>
  <si>
    <t>Vorname</t>
  </si>
  <si>
    <t>Dominik</t>
  </si>
  <si>
    <t>Amandus</t>
  </si>
  <si>
    <t>Manfred</t>
  </si>
  <si>
    <t>Wolfgang</t>
  </si>
  <si>
    <t>Peter</t>
  </si>
  <si>
    <t>Siegfried</t>
  </si>
  <si>
    <t>Josef</t>
  </si>
  <si>
    <t>Jürgen</t>
  </si>
  <si>
    <t>Gerhard</t>
  </si>
  <si>
    <t>Markus</t>
  </si>
  <si>
    <t>Franz</t>
  </si>
  <si>
    <t>Johann</t>
  </si>
  <si>
    <t>Norbert</t>
  </si>
  <si>
    <t>Michael</t>
  </si>
  <si>
    <t>Martin</t>
  </si>
  <si>
    <t>Rudolf</t>
  </si>
  <si>
    <t>Ernst</t>
  </si>
  <si>
    <t>Albert</t>
  </si>
  <si>
    <t>Günther</t>
  </si>
  <si>
    <t>Rupert</t>
  </si>
  <si>
    <t>Werner</t>
  </si>
  <si>
    <t>Reinhold</t>
  </si>
  <si>
    <t>Andreas</t>
  </si>
  <si>
    <t>Ferdinand</t>
  </si>
  <si>
    <t>Christian</t>
  </si>
  <si>
    <t>Walter</t>
  </si>
  <si>
    <t>Roland</t>
  </si>
  <si>
    <t>Mario</t>
  </si>
  <si>
    <t>Wilfried</t>
  </si>
  <si>
    <t>Alfred</t>
  </si>
  <si>
    <t>Erich</t>
  </si>
  <si>
    <t>Heinz</t>
  </si>
  <si>
    <t>Horst</t>
  </si>
  <si>
    <t>Roman</t>
  </si>
  <si>
    <t>Stefan</t>
  </si>
  <si>
    <t>Helmut</t>
  </si>
  <si>
    <t>Hermann</t>
  </si>
  <si>
    <t>Thomas</t>
  </si>
  <si>
    <t>Herbert</t>
  </si>
  <si>
    <t>Hannes</t>
  </si>
  <si>
    <t>Berndt</t>
  </si>
  <si>
    <t>Diethmar</t>
  </si>
  <si>
    <t>Kurt</t>
  </si>
  <si>
    <t>Marco</t>
  </si>
  <si>
    <t>Adolf</t>
  </si>
  <si>
    <t>Friedrich</t>
  </si>
  <si>
    <t>Erwin</t>
  </si>
  <si>
    <t>Alois</t>
  </si>
  <si>
    <t>Gerald</t>
  </si>
  <si>
    <t>Maximilian</t>
  </si>
  <si>
    <t>Anton</t>
  </si>
  <si>
    <t>Christoph</t>
  </si>
  <si>
    <t>Eduard</t>
  </si>
  <si>
    <t>Ewald</t>
  </si>
  <si>
    <t>Paul</t>
  </si>
  <si>
    <t>Srecko</t>
  </si>
  <si>
    <t>Arnold</t>
  </si>
  <si>
    <t>Heimo</t>
  </si>
  <si>
    <t>Otmar</t>
  </si>
  <si>
    <t>Armin</t>
  </si>
  <si>
    <t>Dietmar</t>
  </si>
  <si>
    <t>Richard</t>
  </si>
  <si>
    <t>Raimund</t>
  </si>
  <si>
    <t>Leke</t>
  </si>
  <si>
    <t>Friederike</t>
  </si>
  <si>
    <t>Hermine</t>
  </si>
  <si>
    <t>Brigitte</t>
  </si>
  <si>
    <t>Patricia</t>
  </si>
  <si>
    <t>Sabine</t>
  </si>
  <si>
    <t>Anny</t>
  </si>
  <si>
    <t>Gabriela</t>
  </si>
  <si>
    <t>Margaretha</t>
  </si>
  <si>
    <t>Gerlinde</t>
  </si>
  <si>
    <t>Barbara</t>
  </si>
  <si>
    <t>Tanja</t>
  </si>
  <si>
    <t>Vanessa</t>
  </si>
  <si>
    <t>Dagmar</t>
  </si>
  <si>
    <t>Regina</t>
  </si>
  <si>
    <t>Eva</t>
  </si>
  <si>
    <t>Christine</t>
  </si>
  <si>
    <t>Monika</t>
  </si>
  <si>
    <t>Christl</t>
  </si>
  <si>
    <t>Bettina</t>
  </si>
  <si>
    <t>Elisabeth</t>
  </si>
  <si>
    <t>Edith</t>
  </si>
  <si>
    <t>Sylvia</t>
  </si>
  <si>
    <t>Kerstin</t>
  </si>
  <si>
    <t>Carmen</t>
  </si>
  <si>
    <t>Verwarnung:</t>
  </si>
  <si>
    <t xml:space="preserve">Heimverein:  </t>
  </si>
  <si>
    <t>Nr:</t>
  </si>
  <si>
    <t>Name:</t>
  </si>
  <si>
    <t>Schiedsrichter</t>
  </si>
  <si>
    <t>Daniel</t>
  </si>
  <si>
    <t>Marcel</t>
  </si>
  <si>
    <t>Manuela</t>
  </si>
  <si>
    <t>Lisa</t>
  </si>
  <si>
    <t>Melanie</t>
  </si>
  <si>
    <t>Michelle</t>
  </si>
  <si>
    <t>Laszlo</t>
  </si>
  <si>
    <t>Egon</t>
  </si>
  <si>
    <t>Claudia</t>
  </si>
  <si>
    <t>Robert</t>
  </si>
  <si>
    <t>Polizei SV Leoben</t>
  </si>
  <si>
    <t>TABELLENPUNKTE</t>
  </si>
  <si>
    <t>MANNSCHAFTSPUNKTE</t>
  </si>
  <si>
    <t>LV</t>
  </si>
  <si>
    <t>Nicole</t>
  </si>
  <si>
    <t xml:space="preserve">KSV Gratkorn </t>
  </si>
  <si>
    <r>
      <t xml:space="preserve">SKC </t>
    </r>
    <r>
      <rPr>
        <sz val="8"/>
        <color indexed="8"/>
        <rFont val="Arial"/>
        <family val="2"/>
      </rPr>
      <t>Montanuniversität</t>
    </r>
    <r>
      <rPr>
        <sz val="10"/>
        <color indexed="8"/>
        <rFont val="Arial"/>
        <family val="2"/>
      </rPr>
      <t xml:space="preserve"> Leoben</t>
    </r>
  </si>
  <si>
    <t>Fabian</t>
  </si>
  <si>
    <t>Julian</t>
  </si>
  <si>
    <t>Reinhard</t>
  </si>
  <si>
    <t>Helmuth</t>
  </si>
  <si>
    <t>Aloisia</t>
  </si>
  <si>
    <t>Denise</t>
  </si>
  <si>
    <t>R</t>
  </si>
  <si>
    <t>H 1</t>
  </si>
  <si>
    <t>H 2</t>
  </si>
  <si>
    <t>H 3</t>
  </si>
  <si>
    <t>H 4</t>
  </si>
  <si>
    <t>H 7</t>
  </si>
  <si>
    <t>FJ 1</t>
  </si>
  <si>
    <t>FJ 2</t>
  </si>
  <si>
    <t>FJ 3</t>
  </si>
  <si>
    <t>FJ 4</t>
  </si>
  <si>
    <t>FJ 6</t>
  </si>
  <si>
    <t>FJ 7</t>
  </si>
  <si>
    <t>FJ 8</t>
  </si>
  <si>
    <t>FJ 9</t>
  </si>
  <si>
    <t>Ort</t>
  </si>
  <si>
    <t>Bahn</t>
  </si>
  <si>
    <t>Liezen</t>
  </si>
  <si>
    <t>Admiralbahnen</t>
  </si>
  <si>
    <t>Mürzzuschlag</t>
  </si>
  <si>
    <t>Vivax Sportzentrum</t>
  </si>
  <si>
    <t>Leoben</t>
  </si>
  <si>
    <t>ESV Bahnen</t>
  </si>
  <si>
    <t>Graz</t>
  </si>
  <si>
    <t>Tragöß</t>
  </si>
  <si>
    <t>Gh. Post</t>
  </si>
  <si>
    <t>Pichlergasse</t>
  </si>
  <si>
    <t>Gratkorn</t>
  </si>
  <si>
    <t>Volksheim</t>
  </si>
  <si>
    <t>Kammersäle</t>
  </si>
  <si>
    <r>
      <t xml:space="preserve">Wenn ein Protest Vorlieg, bei Heimverein und/oder Gastverin </t>
    </r>
    <r>
      <rPr>
        <b/>
        <sz val="11"/>
        <color indexed="10"/>
        <rFont val="Arial"/>
        <family val="2"/>
      </rPr>
      <t>X</t>
    </r>
    <r>
      <rPr>
        <sz val="11"/>
        <color indexed="10"/>
        <rFont val="Arial"/>
        <family val="2"/>
      </rPr>
      <t xml:space="preserve"> eintragen</t>
    </r>
  </si>
  <si>
    <t>GES</t>
  </si>
  <si>
    <t>M - LP</t>
  </si>
  <si>
    <t>:</t>
  </si>
  <si>
    <t>SATZPUNKTE</t>
  </si>
  <si>
    <t>B-Liga</t>
  </si>
  <si>
    <t>KSK Union Leoben</t>
  </si>
  <si>
    <t>A-Liga</t>
  </si>
  <si>
    <t>Bernhard</t>
  </si>
  <si>
    <t>Marianne</t>
  </si>
  <si>
    <t>Anna</t>
  </si>
  <si>
    <t>Waltraud</t>
  </si>
  <si>
    <t>Emanuel</t>
  </si>
  <si>
    <t>Runde</t>
  </si>
  <si>
    <t>H 5</t>
  </si>
  <si>
    <t>H 6</t>
  </si>
  <si>
    <t>FJ 5</t>
  </si>
  <si>
    <t>H 8</t>
  </si>
  <si>
    <t>H 9</t>
  </si>
  <si>
    <t>FISCHER</t>
  </si>
  <si>
    <t>GOSCH</t>
  </si>
  <si>
    <t>KAGERER</t>
  </si>
  <si>
    <t>KRASNICI</t>
  </si>
  <si>
    <t>LAIBACHER</t>
  </si>
  <si>
    <t>LECHNER</t>
  </si>
  <si>
    <t>OFNER</t>
  </si>
  <si>
    <t>PICHLER</t>
  </si>
  <si>
    <t>RADAUSCHER</t>
  </si>
  <si>
    <t>RAMPRE-FINK</t>
  </si>
  <si>
    <t>RAUNIGG</t>
  </si>
  <si>
    <t>RINNHOFER</t>
  </si>
  <si>
    <t>TICHI</t>
  </si>
  <si>
    <t>GÖLLES</t>
  </si>
  <si>
    <t>KERSCHBAUMER</t>
  </si>
  <si>
    <t>KOLAR</t>
  </si>
  <si>
    <t>KOLB</t>
  </si>
  <si>
    <t>KRAL</t>
  </si>
  <si>
    <t>REINBACHER</t>
  </si>
  <si>
    <t>SCHMID</t>
  </si>
  <si>
    <t>STERNAD</t>
  </si>
  <si>
    <t>TURINI</t>
  </si>
  <si>
    <t>AURITSCH</t>
  </si>
  <si>
    <t>BERNHARD</t>
  </si>
  <si>
    <t>DUNKL</t>
  </si>
  <si>
    <t>FEDIUK</t>
  </si>
  <si>
    <t>FESSLER</t>
  </si>
  <si>
    <t>GRÖBMINGER</t>
  </si>
  <si>
    <t>GROSSMANN</t>
  </si>
  <si>
    <t>GUTTMANN</t>
  </si>
  <si>
    <t>HALL</t>
  </si>
  <si>
    <t>HARTUSCH</t>
  </si>
  <si>
    <t>HATZENBICHLER</t>
  </si>
  <si>
    <t>HAUBMANN</t>
  </si>
  <si>
    <t>LINZER</t>
  </si>
  <si>
    <t>LITSCHER</t>
  </si>
  <si>
    <t>MESSNER</t>
  </si>
  <si>
    <t>MÜLLER</t>
  </si>
  <si>
    <t>NIEDERHAMMER</t>
  </si>
  <si>
    <t>PAPPITSCH</t>
  </si>
  <si>
    <t>PENZ</t>
  </si>
  <si>
    <t>PETUTSCHNIG</t>
  </si>
  <si>
    <t>PLANK</t>
  </si>
  <si>
    <t>ROBITSCH</t>
  </si>
  <si>
    <t>RUST</t>
  </si>
  <si>
    <t>SCHERBINEK</t>
  </si>
  <si>
    <t>SCHERER</t>
  </si>
  <si>
    <t>SCHIEDER</t>
  </si>
  <si>
    <t>SCHWINGER</t>
  </si>
  <si>
    <t>SEEMANN</t>
  </si>
  <si>
    <t>STOCKER</t>
  </si>
  <si>
    <t>TYCHI</t>
  </si>
  <si>
    <t>WALCHER</t>
  </si>
  <si>
    <t>WALLNER</t>
  </si>
  <si>
    <t>FORSTNER</t>
  </si>
  <si>
    <t>GÖTSCHL</t>
  </si>
  <si>
    <t>GRASSAUER</t>
  </si>
  <si>
    <t>KRENN</t>
  </si>
  <si>
    <t>PRETTENHOFER</t>
  </si>
  <si>
    <t>SCHMIED</t>
  </si>
  <si>
    <t>TRESCHER</t>
  </si>
  <si>
    <t>DWORZAK</t>
  </si>
  <si>
    <t>KERMAUTZ</t>
  </si>
  <si>
    <t>KNORRE</t>
  </si>
  <si>
    <t>KRAMMER</t>
  </si>
  <si>
    <t>LEITNER</t>
  </si>
  <si>
    <t>ORTHABER</t>
  </si>
  <si>
    <t>REICHL</t>
  </si>
  <si>
    <t>TRITSCHER</t>
  </si>
  <si>
    <t>BREITHOFER</t>
  </si>
  <si>
    <t>JANDRASITS</t>
  </si>
  <si>
    <t>KLINGER</t>
  </si>
  <si>
    <t>KOVACS</t>
  </si>
  <si>
    <t>SCHWARZ</t>
  </si>
  <si>
    <t>STADLER</t>
  </si>
  <si>
    <t>STANGL</t>
  </si>
  <si>
    <t>SCHELCH</t>
  </si>
  <si>
    <t>SCHRÖCK</t>
  </si>
  <si>
    <t>SEINER</t>
  </si>
  <si>
    <t>SERFLER</t>
  </si>
  <si>
    <t>TOEDTLING</t>
  </si>
  <si>
    <t>BRUNNER</t>
  </si>
  <si>
    <t>FREIBERGER</t>
  </si>
  <si>
    <t>FRIEDL</t>
  </si>
  <si>
    <t>GLANZER</t>
  </si>
  <si>
    <t>KRÖPFL</t>
  </si>
  <si>
    <t>MOITZI</t>
  </si>
  <si>
    <t>PAUKER</t>
  </si>
  <si>
    <t>PEER</t>
  </si>
  <si>
    <t>POHLAND</t>
  </si>
  <si>
    <t>RAMSENTHALER</t>
  </si>
  <si>
    <t>SCHAEFFER</t>
  </si>
  <si>
    <t>VORRABER</t>
  </si>
  <si>
    <t>ZERNIG</t>
  </si>
  <si>
    <t>BELEC</t>
  </si>
  <si>
    <t>EHGARTNER</t>
  </si>
  <si>
    <t>EICHER</t>
  </si>
  <si>
    <t>GRUBER</t>
  </si>
  <si>
    <t>KAMPER</t>
  </si>
  <si>
    <t>LEWENBAUER</t>
  </si>
  <si>
    <t>MAYERHOFER</t>
  </si>
  <si>
    <t>MÖRTH</t>
  </si>
  <si>
    <t>NEUHOLD</t>
  </si>
  <si>
    <t>PORTNER</t>
  </si>
  <si>
    <t>SIEGMUND</t>
  </si>
  <si>
    <t>SORTA</t>
  </si>
  <si>
    <t>STABLER</t>
  </si>
  <si>
    <t>STEINMETZ</t>
  </si>
  <si>
    <t>WEGSCHEIDLER</t>
  </si>
  <si>
    <t>WEINZIERL</t>
  </si>
  <si>
    <t>WINKLER</t>
  </si>
  <si>
    <t>ZENZ</t>
  </si>
  <si>
    <t>GANZER</t>
  </si>
  <si>
    <t>HOLLERER</t>
  </si>
  <si>
    <t>JUG</t>
  </si>
  <si>
    <t>KLAMMER</t>
  </si>
  <si>
    <t>KUHNKE</t>
  </si>
  <si>
    <t>NAHRGANG</t>
  </si>
  <si>
    <t>NIESSENBACHER</t>
  </si>
  <si>
    <t>POLZER</t>
  </si>
  <si>
    <t>POSCH</t>
  </si>
  <si>
    <t>RAUCHBERGER</t>
  </si>
  <si>
    <t>REITBAUER</t>
  </si>
  <si>
    <t>SCHMOLL</t>
  </si>
  <si>
    <t>SCHRANK</t>
  </si>
  <si>
    <t>STEINER</t>
  </si>
  <si>
    <t>TERTINEK</t>
  </si>
  <si>
    <t>WAIS</t>
  </si>
  <si>
    <t>HANDLER</t>
  </si>
  <si>
    <t>KRAINZ</t>
  </si>
  <si>
    <t>REICHARD</t>
  </si>
  <si>
    <t>BERGER</t>
  </si>
  <si>
    <t>GRIESSER</t>
  </si>
  <si>
    <t>GRIEßER</t>
  </si>
  <si>
    <t>HÖNICKL</t>
  </si>
  <si>
    <t>HÜTTER</t>
  </si>
  <si>
    <t>KURZ</t>
  </si>
  <si>
    <t>PILZ</t>
  </si>
  <si>
    <t>SCHAGERER</t>
  </si>
  <si>
    <t>SPREITZ</t>
  </si>
  <si>
    <t>VÖLKL</t>
  </si>
  <si>
    <t>BUDER</t>
  </si>
  <si>
    <t>FREUDENTHALER</t>
  </si>
  <si>
    <t>HUBER</t>
  </si>
  <si>
    <t>PETTERMANN</t>
  </si>
  <si>
    <t>RESCH</t>
  </si>
  <si>
    <t>SULZBACHER</t>
  </si>
  <si>
    <t>LATNER</t>
  </si>
  <si>
    <t>OCHENBAUER</t>
  </si>
  <si>
    <t>POTISK</t>
  </si>
  <si>
    <t>SAWADJAN</t>
  </si>
  <si>
    <t>SCHWAIGER</t>
  </si>
  <si>
    <t>DORNER</t>
  </si>
  <si>
    <t>GÖSSLER</t>
  </si>
  <si>
    <t>KREUZER</t>
  </si>
  <si>
    <t>MANDL</t>
  </si>
  <si>
    <t>MELCHER</t>
  </si>
  <si>
    <t>OTT</t>
  </si>
  <si>
    <t>SCHITTER</t>
  </si>
  <si>
    <t>WALDHUBER</t>
  </si>
  <si>
    <t>WASSERBACHER</t>
  </si>
  <si>
    <t>OBERROITHMAIR</t>
  </si>
  <si>
    <t>AMBROS</t>
  </si>
  <si>
    <t>DOBLREITER</t>
  </si>
  <si>
    <t>LICHTENEGGER</t>
  </si>
  <si>
    <t>OGRIS</t>
  </si>
  <si>
    <t>PEKAR</t>
  </si>
  <si>
    <t>PERKO</t>
  </si>
  <si>
    <t>PUCHINGER</t>
  </si>
  <si>
    <t>RIEMER</t>
  </si>
  <si>
    <t>SCHERZER</t>
  </si>
  <si>
    <t>SCHLACHER</t>
  </si>
  <si>
    <t>Gertraud</t>
  </si>
  <si>
    <t>Christof</t>
  </si>
  <si>
    <t>Oliver</t>
  </si>
  <si>
    <t>Nicolas</t>
  </si>
  <si>
    <t>Edeltraud</t>
  </si>
  <si>
    <t>Heidelinde</t>
  </si>
  <si>
    <t>Liga:</t>
  </si>
  <si>
    <t>Datum</t>
  </si>
  <si>
    <t>MEISTERSCHAFT</t>
  </si>
  <si>
    <t>Vereins-Nr.</t>
  </si>
  <si>
    <t>LV-Nr.</t>
  </si>
  <si>
    <t>Schiedsrichter - N A M E</t>
  </si>
  <si>
    <t>SCHIEDSRICHTER</t>
  </si>
  <si>
    <t>Sportkapitän:</t>
  </si>
  <si>
    <t>Gh. Stangl</t>
  </si>
  <si>
    <t>armin</t>
  </si>
  <si>
    <t>Schutz:</t>
  </si>
  <si>
    <t>PassNr.</t>
  </si>
  <si>
    <t>MEINGASSNER</t>
  </si>
  <si>
    <t>Günter</t>
  </si>
  <si>
    <t>WIDEK</t>
  </si>
  <si>
    <t>FRIEDBERGER</t>
  </si>
  <si>
    <t>PUTZI</t>
  </si>
  <si>
    <t>HARTENFELSER</t>
  </si>
  <si>
    <t>KLETZENBAUER</t>
  </si>
  <si>
    <t>WOLFBERGER</t>
  </si>
  <si>
    <t>WEILGUNI</t>
  </si>
  <si>
    <t>Georg</t>
  </si>
  <si>
    <t>Gernot</t>
  </si>
  <si>
    <t>TOPPLER</t>
  </si>
  <si>
    <t>EDLINGER</t>
  </si>
  <si>
    <t>SCHABELREITER</t>
  </si>
  <si>
    <t>Leopold</t>
  </si>
  <si>
    <t>SKC Landhaus Wilhelmer</t>
  </si>
  <si>
    <t>Aichdorf</t>
  </si>
  <si>
    <t>LH Wilhelmer</t>
  </si>
  <si>
    <t>SKV Raiffeisen Mürzz.</t>
  </si>
  <si>
    <t>VNr.:</t>
  </si>
  <si>
    <t>HOCHÖRTLER</t>
  </si>
  <si>
    <t>STANZL</t>
  </si>
  <si>
    <t>POSTL</t>
  </si>
  <si>
    <t>JANICS</t>
  </si>
  <si>
    <t>FRITSCH</t>
  </si>
  <si>
    <t>David</t>
  </si>
  <si>
    <t>Anna Christin</t>
  </si>
  <si>
    <t>Sara</t>
  </si>
  <si>
    <t>PFENNICH</t>
  </si>
  <si>
    <t>DORNIG</t>
  </si>
  <si>
    <t>MAJOR</t>
  </si>
  <si>
    <t>Gabor</t>
  </si>
  <si>
    <t>PINTER</t>
  </si>
  <si>
    <t>György</t>
  </si>
  <si>
    <t>AUER</t>
  </si>
  <si>
    <t>Angelika</t>
  </si>
  <si>
    <t>LEMMERER</t>
  </si>
  <si>
    <t>Renate</t>
  </si>
  <si>
    <t>KSC Holding Graz</t>
  </si>
  <si>
    <t>BLÜMERT</t>
  </si>
  <si>
    <t>Karl</t>
  </si>
  <si>
    <t>WILBOLD</t>
  </si>
  <si>
    <t>EBNER</t>
  </si>
  <si>
    <t>ALDRIAN</t>
  </si>
  <si>
    <t>LADREITER-KNAUHS</t>
  </si>
  <si>
    <t>PIMPERL</t>
  </si>
  <si>
    <t>Jan</t>
  </si>
  <si>
    <t>Dennis</t>
  </si>
  <si>
    <t>FJ 10</t>
  </si>
  <si>
    <t>H 10</t>
  </si>
  <si>
    <t>KLUPATSCHEK</t>
  </si>
  <si>
    <t>STENGG</t>
  </si>
  <si>
    <t>DIETMAIR</t>
  </si>
  <si>
    <t>GRAF</t>
  </si>
  <si>
    <t>H 11</t>
  </si>
  <si>
    <t>FJ 11</t>
  </si>
  <si>
    <t>Kapfenberg</t>
  </si>
  <si>
    <t>MODER</t>
  </si>
  <si>
    <t>SAGHY</t>
  </si>
  <si>
    <t>Mag. SCHWEIGER</t>
  </si>
  <si>
    <t>SILLABER</t>
  </si>
  <si>
    <t>STABELHOFER</t>
  </si>
  <si>
    <t>Ing. MENZL</t>
  </si>
  <si>
    <t>Ing. DIVJAK</t>
  </si>
  <si>
    <t>DI MOITZI</t>
  </si>
  <si>
    <t>DI KINDELSBERGER</t>
  </si>
  <si>
    <t>HERMANN</t>
  </si>
  <si>
    <t>DI Dr. MUGRAUER</t>
  </si>
  <si>
    <t>KÖBERL</t>
  </si>
  <si>
    <t>DI Dr. PFEILER</t>
  </si>
  <si>
    <t>MITTEREGGER</t>
  </si>
  <si>
    <t>Tamas</t>
  </si>
  <si>
    <t>Valeria</t>
  </si>
  <si>
    <t>Elke</t>
  </si>
  <si>
    <t>HATZ</t>
  </si>
  <si>
    <t>Udo</t>
  </si>
  <si>
    <t>ESV Leoben II</t>
  </si>
  <si>
    <t>ESV Leoben III</t>
  </si>
  <si>
    <t>ESV Leoben IV</t>
  </si>
  <si>
    <t>ESV Leoben V</t>
  </si>
  <si>
    <t>Polizei SV Leoben II</t>
  </si>
  <si>
    <t>SKV Raiffeisen Mürzz. II</t>
  </si>
  <si>
    <t>Landesliga Damen</t>
  </si>
  <si>
    <t>ESV Bruck/Mur II</t>
  </si>
  <si>
    <t>ESV Bruck/Mur III</t>
  </si>
  <si>
    <t>ESV Bruck/Mur</t>
  </si>
  <si>
    <t>ESV Leoben Damen</t>
  </si>
  <si>
    <t>GSZ Graz</t>
  </si>
  <si>
    <t>GSZ Graz II</t>
  </si>
  <si>
    <t>KC Pici Tragöß II</t>
  </si>
  <si>
    <t>KC Pici Tragöß III</t>
  </si>
  <si>
    <t>SV Mayr Melnhof Säge</t>
  </si>
  <si>
    <t>SV Mayr Melnhof Säge II</t>
  </si>
  <si>
    <t>SV Mayr Melnhof Säge III</t>
  </si>
  <si>
    <t>SKC Landhaus Wilhelmer II</t>
  </si>
  <si>
    <t>SKV Raiffeisen Mürzz. Damen</t>
  </si>
  <si>
    <t>SV Mayr Melnhof Novopan</t>
  </si>
  <si>
    <t>SV Mayr Melnhof Novopan II</t>
  </si>
  <si>
    <t>SV Mayr Melnhof Novopan III</t>
  </si>
  <si>
    <t>WSV Liezen Admiral Damen</t>
  </si>
  <si>
    <t>KC Pici Tragöß</t>
  </si>
  <si>
    <t>Edlinger</t>
  </si>
  <si>
    <t>VERONIKA</t>
  </si>
  <si>
    <t>JAHRMANN</t>
  </si>
  <si>
    <t>Riccardo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</si>
</sst>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_ ;[Red]\-0\ "/>
    <numFmt numFmtId="166" formatCode="dd/mm/yyyy;@"/>
    <numFmt numFmtId="167" formatCode="[$-C07]General"/>
    <numFmt numFmtId="168" formatCode="[$€-C07]&quot; &quot;#,##0.00;[Red]&quot;-&quot;[$€-C07]&quot; &quot;#,##0.0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9"/>
      <color indexed="10"/>
      <name val="Arial"/>
      <family val="2"/>
    </font>
    <font>
      <sz val="11"/>
      <color indexed="10"/>
      <name val="Arial"/>
      <family val="2"/>
    </font>
    <font>
      <sz val="10"/>
      <color indexed="8"/>
      <name val="Arial"/>
      <family val="2"/>
    </font>
    <font>
      <i/>
      <sz val="11"/>
      <name val="Arial"/>
      <family val="2"/>
    </font>
    <font>
      <b/>
      <sz val="13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sz val="10"/>
      <color indexed="22"/>
      <name val="Arial"/>
      <family val="2"/>
    </font>
    <font>
      <sz val="10"/>
      <name val="Arial"/>
    </font>
    <font>
      <sz val="11"/>
      <name val="Arial"/>
    </font>
    <font>
      <sz val="9"/>
      <name val="Arial"/>
    </font>
    <font>
      <b/>
      <sz val="14"/>
      <name val="Arial"/>
    </font>
    <font>
      <b/>
      <i/>
      <sz val="22"/>
      <name val="Arial"/>
      <family val="2"/>
    </font>
    <font>
      <sz val="12"/>
      <name val="Arial"/>
    </font>
    <font>
      <sz val="10"/>
      <color indexed="9"/>
      <name val="Arial"/>
    </font>
    <font>
      <b/>
      <sz val="28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name val="LTFrutiger Next Regular"/>
    </font>
    <font>
      <sz val="11"/>
      <color theme="1"/>
      <name val="Arial"/>
      <family val="2"/>
    </font>
    <font>
      <sz val="10"/>
      <color theme="1"/>
      <name val="LTFrutiger Next Regula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1"/>
    </font>
    <font>
      <sz val="9"/>
      <name val="Calibri"/>
      <family val="2"/>
      <scheme val="minor"/>
    </font>
    <font>
      <sz val="7.5"/>
      <color rgb="FF000000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6E21E"/>
        <bgColor indexed="64"/>
      </patternFill>
    </fill>
    <fill>
      <patternFill patternType="solid">
        <fgColor rgb="FF89C8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7">
    <xf numFmtId="0" fontId="0" fillId="0" borderId="0"/>
    <xf numFmtId="0" fontId="48" fillId="0" borderId="0"/>
    <xf numFmtId="0" fontId="38" fillId="0" borderId="0"/>
    <xf numFmtId="0" fontId="2" fillId="0" borderId="0"/>
    <xf numFmtId="0" fontId="21" fillId="0" borderId="0"/>
    <xf numFmtId="0" fontId="1" fillId="0" borderId="0"/>
    <xf numFmtId="0" fontId="49" fillId="0" borderId="0"/>
    <xf numFmtId="0" fontId="39" fillId="0" borderId="0"/>
    <xf numFmtId="0" fontId="50" fillId="0" borderId="0"/>
    <xf numFmtId="167" fontId="51" fillId="0" borderId="0"/>
    <xf numFmtId="0" fontId="52" fillId="0" borderId="0">
      <alignment horizontal="center"/>
    </xf>
    <xf numFmtId="0" fontId="52" fillId="0" borderId="0">
      <alignment horizontal="center" textRotation="90"/>
    </xf>
    <xf numFmtId="0" fontId="53" fillId="0" borderId="0"/>
    <xf numFmtId="168" fontId="53" fillId="0" borderId="0"/>
    <xf numFmtId="167" fontId="54" fillId="0" borderId="0"/>
    <xf numFmtId="0" fontId="14" fillId="0" borderId="0"/>
    <xf numFmtId="0" fontId="2" fillId="0" borderId="0"/>
  </cellStyleXfs>
  <cellXfs count="3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6" fillId="0" borderId="0" xfId="0" applyFont="1" applyProtection="1"/>
    <xf numFmtId="0" fontId="17" fillId="0" borderId="0" xfId="0" applyFont="1" applyProtection="1"/>
    <xf numFmtId="2" fontId="17" fillId="0" borderId="0" xfId="0" applyNumberFormat="1" applyFont="1" applyProtection="1"/>
    <xf numFmtId="0" fontId="17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Protection="1"/>
    <xf numFmtId="0" fontId="17" fillId="0" borderId="1" xfId="0" applyFont="1" applyBorder="1" applyAlignment="1" applyProtection="1">
      <alignment horizontal="center"/>
      <protection hidden="1"/>
    </xf>
    <xf numFmtId="2" fontId="17" fillId="2" borderId="1" xfId="0" applyNumberFormat="1" applyFont="1" applyFill="1" applyBorder="1" applyAlignment="1" applyProtection="1">
      <alignment horizontal="left"/>
      <protection hidden="1"/>
    </xf>
    <xf numFmtId="0" fontId="17" fillId="0" borderId="2" xfId="0" applyFont="1" applyBorder="1" applyAlignment="1" applyProtection="1">
      <alignment horizontal="center"/>
      <protection hidden="1"/>
    </xf>
    <xf numFmtId="2" fontId="17" fillId="2" borderId="2" xfId="0" applyNumberFormat="1" applyFont="1" applyFill="1" applyBorder="1" applyAlignment="1" applyProtection="1">
      <alignment horizontal="left"/>
      <protection hidden="1"/>
    </xf>
    <xf numFmtId="2" fontId="17" fillId="2" borderId="3" xfId="0" applyNumberFormat="1" applyFont="1" applyFill="1" applyBorder="1" applyAlignment="1" applyProtection="1">
      <alignment horizontal="left"/>
      <protection hidden="1"/>
    </xf>
    <xf numFmtId="2" fontId="17" fillId="2" borderId="0" xfId="0" applyNumberFormat="1" applyFont="1" applyFill="1" applyBorder="1" applyAlignment="1" applyProtection="1">
      <alignment horizontal="center"/>
      <protection hidden="1"/>
    </xf>
    <xf numFmtId="0" fontId="17" fillId="2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locked="0" hidden="1"/>
    </xf>
    <xf numFmtId="0" fontId="19" fillId="2" borderId="4" xfId="0" applyFont="1" applyFill="1" applyBorder="1" applyAlignment="1" applyProtection="1">
      <alignment vertical="center" wrapText="1"/>
      <protection hidden="1"/>
    </xf>
    <xf numFmtId="0" fontId="19" fillId="2" borderId="5" xfId="0" applyFont="1" applyFill="1" applyBorder="1" applyAlignment="1" applyProtection="1">
      <alignment vertical="center" wrapText="1"/>
      <protection hidden="1"/>
    </xf>
    <xf numFmtId="0" fontId="19" fillId="2" borderId="6" xfId="0" applyFont="1" applyFill="1" applyBorder="1" applyAlignment="1" applyProtection="1">
      <alignment vertical="center" wrapText="1"/>
      <protection hidden="1"/>
    </xf>
    <xf numFmtId="0" fontId="19" fillId="2" borderId="7" xfId="0" applyFont="1" applyFill="1" applyBorder="1" applyAlignment="1" applyProtection="1">
      <alignment vertical="center" wrapText="1"/>
      <protection hidden="1"/>
    </xf>
    <xf numFmtId="0" fontId="17" fillId="2" borderId="8" xfId="0" applyFont="1" applyFill="1" applyBorder="1" applyAlignment="1" applyProtection="1">
      <alignment horizontal="left"/>
      <protection hidden="1"/>
    </xf>
    <xf numFmtId="0" fontId="17" fillId="2" borderId="0" xfId="0" applyFont="1" applyFill="1" applyBorder="1" applyProtection="1">
      <protection hidden="1"/>
    </xf>
    <xf numFmtId="0" fontId="17" fillId="2" borderId="9" xfId="0" applyFont="1" applyFill="1" applyBorder="1" applyProtection="1"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alignment horizontal="center"/>
      <protection locked="0" hidden="1"/>
    </xf>
    <xf numFmtId="0" fontId="17" fillId="2" borderId="11" xfId="0" applyFont="1" applyFill="1" applyBorder="1" applyAlignment="1" applyProtection="1">
      <alignment horizontal="left"/>
      <protection hidden="1"/>
    </xf>
    <xf numFmtId="0" fontId="17" fillId="2" borderId="4" xfId="0" applyFont="1" applyFill="1" applyBorder="1" applyProtection="1">
      <protection hidden="1"/>
    </xf>
    <xf numFmtId="2" fontId="17" fillId="2" borderId="4" xfId="0" applyNumberFormat="1" applyFont="1" applyFill="1" applyBorder="1" applyProtection="1">
      <protection hidden="1"/>
    </xf>
    <xf numFmtId="0" fontId="22" fillId="2" borderId="10" xfId="0" applyFont="1" applyFill="1" applyBorder="1" applyAlignment="1" applyProtection="1">
      <alignment horizontal="right"/>
      <protection hidden="1"/>
    </xf>
    <xf numFmtId="0" fontId="22" fillId="2" borderId="6" xfId="0" applyFont="1" applyFill="1" applyBorder="1" applyAlignment="1" applyProtection="1">
      <alignment horizontal="right"/>
      <protection hidden="1"/>
    </xf>
    <xf numFmtId="0" fontId="20" fillId="2" borderId="0" xfId="0" applyFont="1" applyFill="1" applyBorder="1" applyAlignment="1" applyProtection="1">
      <alignment horizontal="left"/>
      <protection hidden="1"/>
    </xf>
    <xf numFmtId="0" fontId="17" fillId="2" borderId="9" xfId="0" applyFont="1" applyFill="1" applyBorder="1" applyAlignment="1" applyProtection="1">
      <alignment horizontal="center"/>
      <protection hidden="1"/>
    </xf>
    <xf numFmtId="0" fontId="17" fillId="2" borderId="0" xfId="0" applyNumberFormat="1" applyFont="1" applyFill="1" applyBorder="1" applyAlignment="1" applyProtection="1">
      <alignment horizontal="center"/>
      <protection locked="0" hidden="1"/>
    </xf>
    <xf numFmtId="0" fontId="17" fillId="2" borderId="0" xfId="0" applyFont="1" applyFill="1" applyBorder="1" applyAlignment="1" applyProtection="1">
      <protection hidden="1"/>
    </xf>
    <xf numFmtId="0" fontId="17" fillId="2" borderId="9" xfId="0" applyFont="1" applyFill="1" applyBorder="1" applyAlignment="1" applyProtection="1">
      <protection hidden="1"/>
    </xf>
    <xf numFmtId="0" fontId="17" fillId="2" borderId="10" xfId="0" applyFont="1" applyFill="1" applyBorder="1" applyAlignment="1" applyProtection="1">
      <alignment horizontal="left"/>
      <protection hidden="1"/>
    </xf>
    <xf numFmtId="2" fontId="17" fillId="2" borderId="12" xfId="0" applyNumberFormat="1" applyFont="1" applyFill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center"/>
      <protection hidden="1"/>
    </xf>
    <xf numFmtId="2" fontId="17" fillId="0" borderId="0" xfId="0" applyNumberFormat="1" applyFont="1" applyBorder="1" applyProtection="1">
      <protection hidden="1"/>
    </xf>
    <xf numFmtId="0" fontId="2" fillId="0" borderId="0" xfId="0" applyFont="1" applyProtection="1">
      <protection locked="0" hidden="1"/>
    </xf>
    <xf numFmtId="0" fontId="8" fillId="0" borderId="12" xfId="0" applyFont="1" applyBorder="1" applyAlignment="1" applyProtection="1">
      <alignment horizontal="left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locked="0"/>
    </xf>
    <xf numFmtId="1" fontId="24" fillId="0" borderId="0" xfId="0" applyNumberFormat="1" applyFont="1" applyAlignment="1" applyProtection="1">
      <alignment horizontal="center" vertical="center"/>
      <protection hidden="1"/>
    </xf>
    <xf numFmtId="1" fontId="21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" fillId="0" borderId="0" xfId="3"/>
    <xf numFmtId="0" fontId="2" fillId="0" borderId="0" xfId="3" applyFont="1" applyProtection="1">
      <protection hidden="1"/>
    </xf>
    <xf numFmtId="0" fontId="5" fillId="0" borderId="13" xfId="3" applyFont="1" applyBorder="1" applyAlignment="1" applyProtection="1">
      <alignment horizontal="center" vertical="center" shrinkToFit="1"/>
      <protection hidden="1"/>
    </xf>
    <xf numFmtId="0" fontId="10" fillId="0" borderId="0" xfId="3" applyFont="1" applyAlignment="1" applyProtection="1">
      <alignment horizontal="center" vertical="center"/>
      <protection hidden="1"/>
    </xf>
    <xf numFmtId="0" fontId="11" fillId="0" borderId="0" xfId="3" applyFont="1" applyProtection="1">
      <protection hidden="1"/>
    </xf>
    <xf numFmtId="0" fontId="2" fillId="0" borderId="0" xfId="3" applyFont="1" applyAlignment="1" applyProtection="1">
      <alignment vertical="center"/>
      <protection hidden="1"/>
    </xf>
    <xf numFmtId="0" fontId="31" fillId="0" borderId="0" xfId="3" applyFont="1" applyAlignment="1" applyProtection="1">
      <alignment vertical="center"/>
      <protection hidden="1"/>
    </xf>
    <xf numFmtId="0" fontId="3" fillId="0" borderId="0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3" fillId="0" borderId="0" xfId="3" applyFont="1" applyBorder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3" fillId="0" borderId="0" xfId="3" applyFont="1" applyBorder="1" applyAlignment="1" applyProtection="1">
      <alignment horizontal="right" vertical="center"/>
      <protection hidden="1"/>
    </xf>
    <xf numFmtId="164" fontId="5" fillId="0" borderId="13" xfId="3" applyNumberFormat="1" applyFont="1" applyBorder="1" applyAlignment="1" applyProtection="1">
      <alignment horizontal="center" vertical="center"/>
      <protection hidden="1"/>
    </xf>
    <xf numFmtId="1" fontId="15" fillId="0" borderId="0" xfId="3" applyNumberFormat="1" applyFont="1" applyBorder="1" applyAlignment="1" applyProtection="1">
      <alignment horizontal="center"/>
      <protection hidden="1"/>
    </xf>
    <xf numFmtId="0" fontId="31" fillId="0" borderId="0" xfId="3" applyNumberFormat="1" applyFont="1" applyBorder="1" applyAlignment="1" applyProtection="1">
      <alignment horizontal="center" vertical="center"/>
      <protection hidden="1"/>
    </xf>
    <xf numFmtId="0" fontId="2" fillId="0" borderId="0" xfId="3" applyFont="1" applyBorder="1" applyAlignment="1" applyProtection="1">
      <alignment vertical="center"/>
      <protection hidden="1"/>
    </xf>
    <xf numFmtId="164" fontId="32" fillId="0" borderId="14" xfId="3" applyNumberFormat="1" applyFont="1" applyBorder="1" applyAlignment="1" applyProtection="1">
      <alignment horizontal="center" vertical="center"/>
      <protection hidden="1"/>
    </xf>
    <xf numFmtId="164" fontId="33" fillId="0" borderId="0" xfId="3" applyNumberFormat="1" applyFont="1" applyAlignment="1" applyProtection="1">
      <alignment vertical="center"/>
      <protection hidden="1"/>
    </xf>
    <xf numFmtId="164" fontId="32" fillId="0" borderId="0" xfId="3" applyNumberFormat="1" applyFont="1" applyBorder="1" applyAlignment="1" applyProtection="1">
      <alignment vertical="center"/>
      <protection hidden="1"/>
    </xf>
    <xf numFmtId="0" fontId="33" fillId="0" borderId="0" xfId="3" applyFont="1" applyAlignment="1" applyProtection="1">
      <alignment vertical="center"/>
      <protection hidden="1"/>
    </xf>
    <xf numFmtId="0" fontId="33" fillId="0" borderId="0" xfId="3" applyFont="1" applyProtection="1">
      <protection hidden="1"/>
    </xf>
    <xf numFmtId="0" fontId="34" fillId="0" borderId="0" xfId="3" applyFont="1" applyAlignment="1" applyProtection="1">
      <alignment horizontal="center" vertical="top"/>
      <protection hidden="1"/>
    </xf>
    <xf numFmtId="0" fontId="2" fillId="0" borderId="0" xfId="3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horizontal="center" vertical="center"/>
      <protection hidden="1"/>
    </xf>
    <xf numFmtId="0" fontId="35" fillId="0" borderId="0" xfId="3" applyFont="1" applyBorder="1" applyAlignment="1" applyProtection="1">
      <alignment vertical="center"/>
      <protection hidden="1"/>
    </xf>
    <xf numFmtId="0" fontId="36" fillId="0" borderId="0" xfId="3" applyFont="1"/>
    <xf numFmtId="0" fontId="36" fillId="0" borderId="0" xfId="3" applyFont="1" applyAlignment="1">
      <alignment horizontal="center" vertical="center"/>
    </xf>
    <xf numFmtId="0" fontId="4" fillId="0" borderId="0" xfId="3" applyFont="1" applyProtection="1">
      <protection hidden="1"/>
    </xf>
    <xf numFmtId="0" fontId="5" fillId="0" borderId="0" xfId="3" applyFont="1" applyAlignment="1" applyProtection="1">
      <alignment vertical="center"/>
      <protection hidden="1"/>
    </xf>
    <xf numFmtId="0" fontId="5" fillId="0" borderId="0" xfId="3" applyFont="1" applyBorder="1" applyAlignment="1" applyProtection="1">
      <alignment vertical="center"/>
      <protection hidden="1"/>
    </xf>
    <xf numFmtId="0" fontId="2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right" vertical="center"/>
      <protection hidden="1"/>
    </xf>
    <xf numFmtId="164" fontId="5" fillId="0" borderId="15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center"/>
    </xf>
    <xf numFmtId="0" fontId="17" fillId="0" borderId="16" xfId="0" applyFont="1" applyFill="1" applyBorder="1" applyAlignment="1" applyProtection="1">
      <alignment horizontal="center"/>
      <protection locked="0" hidden="1"/>
    </xf>
    <xf numFmtId="0" fontId="17" fillId="0" borderId="17" xfId="0" applyFont="1" applyFill="1" applyBorder="1" applyAlignment="1" applyProtection="1">
      <alignment horizontal="center"/>
      <protection locked="0" hidden="1"/>
    </xf>
    <xf numFmtId="0" fontId="17" fillId="0" borderId="18" xfId="0" applyFont="1" applyFill="1" applyBorder="1" applyAlignment="1" applyProtection="1">
      <alignment horizontal="center"/>
      <protection locked="0" hidden="1"/>
    </xf>
    <xf numFmtId="0" fontId="17" fillId="0" borderId="19" xfId="0" applyFont="1" applyFill="1" applyBorder="1" applyAlignment="1" applyProtection="1">
      <alignment horizontal="center"/>
      <protection locked="0" hidden="1"/>
    </xf>
    <xf numFmtId="0" fontId="37" fillId="0" borderId="0" xfId="0" applyFont="1" applyFill="1" applyAlignment="1">
      <alignment horizontal="center"/>
    </xf>
    <xf numFmtId="0" fontId="38" fillId="0" borderId="0" xfId="2" applyFont="1" applyAlignment="1" applyProtection="1">
      <alignment vertical="center"/>
      <protection hidden="1"/>
    </xf>
    <xf numFmtId="0" fontId="5" fillId="0" borderId="0" xfId="2" applyFont="1" applyBorder="1" applyAlignment="1" applyProtection="1">
      <alignment vertical="center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0" xfId="2" applyFont="1" applyBorder="1" applyAlignment="1" applyProtection="1">
      <alignment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38" fillId="0" borderId="0" xfId="2" applyFont="1" applyAlignment="1" applyProtection="1">
      <alignment horizontal="center" vertical="center"/>
      <protection hidden="1"/>
    </xf>
    <xf numFmtId="0" fontId="38" fillId="0" borderId="0" xfId="2" applyFont="1" applyProtection="1">
      <protection hidden="1"/>
    </xf>
    <xf numFmtId="0" fontId="8" fillId="0" borderId="20" xfId="2" applyFont="1" applyBorder="1" applyAlignment="1" applyProtection="1">
      <alignment horizontal="center" vertical="center"/>
      <protection hidden="1"/>
    </xf>
    <xf numFmtId="0" fontId="5" fillId="0" borderId="21" xfId="2" applyFont="1" applyBorder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7" fillId="0" borderId="22" xfId="2" applyFont="1" applyBorder="1" applyAlignment="1" applyProtection="1">
      <alignment horizontal="center" vertical="center"/>
      <protection hidden="1"/>
    </xf>
    <xf numFmtId="0" fontId="8" fillId="0" borderId="0" xfId="2" applyFont="1" applyBorder="1" applyAlignment="1" applyProtection="1">
      <alignment vertical="center"/>
      <protection hidden="1"/>
    </xf>
    <xf numFmtId="0" fontId="8" fillId="0" borderId="0" xfId="2" applyFont="1" applyAlignment="1" applyProtection="1">
      <alignment vertical="center"/>
      <protection hidden="1"/>
    </xf>
    <xf numFmtId="0" fontId="15" fillId="0" borderId="23" xfId="2" applyFont="1" applyBorder="1" applyAlignment="1" applyProtection="1">
      <alignment horizontal="center"/>
      <protection hidden="1"/>
    </xf>
    <xf numFmtId="0" fontId="38" fillId="0" borderId="0" xfId="2" applyFont="1" applyBorder="1" applyAlignment="1" applyProtection="1">
      <alignment vertical="center"/>
      <protection hidden="1"/>
    </xf>
    <xf numFmtId="0" fontId="3" fillId="0" borderId="24" xfId="2" applyFont="1" applyBorder="1" applyAlignment="1" applyProtection="1">
      <alignment vertical="center"/>
      <protection hidden="1"/>
    </xf>
    <xf numFmtId="0" fontId="2" fillId="0" borderId="0" xfId="2" applyFont="1" applyBorder="1" applyAlignment="1" applyProtection="1">
      <alignment vertical="center"/>
      <protection hidden="1"/>
    </xf>
    <xf numFmtId="0" fontId="35" fillId="0" borderId="0" xfId="2" applyFont="1" applyBorder="1" applyAlignment="1" applyProtection="1">
      <alignment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4" fillId="0" borderId="0" xfId="2" applyFont="1" applyProtection="1">
      <protection hidden="1"/>
    </xf>
    <xf numFmtId="0" fontId="5" fillId="0" borderId="0" xfId="2" applyFont="1" applyAlignment="1" applyProtection="1">
      <alignment vertical="center"/>
      <protection hidden="1"/>
    </xf>
    <xf numFmtId="0" fontId="38" fillId="0" borderId="0" xfId="2" applyFont="1" applyBorder="1" applyAlignment="1" applyProtection="1">
      <alignment horizontal="center" vertical="center"/>
      <protection hidden="1"/>
    </xf>
    <xf numFmtId="0" fontId="5" fillId="0" borderId="25" xfId="2" applyFont="1" applyBorder="1" applyAlignment="1" applyProtection="1">
      <alignment horizontal="center"/>
      <protection hidden="1"/>
    </xf>
    <xf numFmtId="0" fontId="43" fillId="0" borderId="0" xfId="2" applyFont="1" applyBorder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right" vertical="center"/>
      <protection hidden="1"/>
    </xf>
    <xf numFmtId="0" fontId="19" fillId="0" borderId="6" xfId="0" applyFont="1" applyFill="1" applyBorder="1" applyAlignment="1" applyProtection="1">
      <alignment horizontal="center" vertical="center" wrapText="1"/>
      <protection locked="0" hidden="1"/>
    </xf>
    <xf numFmtId="0" fontId="16" fillId="2" borderId="8" xfId="0" applyFont="1" applyFill="1" applyBorder="1" applyAlignment="1" applyProtection="1">
      <alignment horizontal="left"/>
      <protection hidden="1"/>
    </xf>
    <xf numFmtId="0" fontId="16" fillId="2" borderId="1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locked="0" hidden="1"/>
    </xf>
    <xf numFmtId="0" fontId="19" fillId="2" borderId="0" xfId="0" applyFont="1" applyFill="1" applyBorder="1" applyAlignment="1" applyProtection="1">
      <alignment vertical="center" wrapText="1"/>
      <protection hidden="1"/>
    </xf>
    <xf numFmtId="0" fontId="19" fillId="2" borderId="9" xfId="0" applyFont="1" applyFill="1" applyBorder="1" applyAlignment="1" applyProtection="1">
      <alignment vertical="center" wrapText="1"/>
      <protection hidden="1"/>
    </xf>
    <xf numFmtId="0" fontId="24" fillId="0" borderId="3" xfId="0" applyFont="1" applyFill="1" applyBorder="1" applyAlignment="1" applyProtection="1">
      <alignment horizontal="center"/>
      <protection hidden="1"/>
    </xf>
    <xf numFmtId="0" fontId="24" fillId="0" borderId="26" xfId="0" applyFont="1" applyFill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23" fillId="2" borderId="8" xfId="0" applyFont="1" applyFill="1" applyBorder="1" applyAlignment="1" applyProtection="1">
      <alignment horizontal="left" vertical="top"/>
      <protection hidden="1"/>
    </xf>
    <xf numFmtId="0" fontId="4" fillId="0" borderId="0" xfId="2" applyFont="1" applyBorder="1" applyAlignment="1" applyProtection="1">
      <alignment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16" fillId="0" borderId="27" xfId="2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locked="0"/>
    </xf>
    <xf numFmtId="1" fontId="21" fillId="0" borderId="0" xfId="0" applyNumberFormat="1" applyFont="1" applyAlignment="1" applyProtection="1">
      <alignment horizontal="right" vertical="center"/>
      <protection hidden="1"/>
    </xf>
    <xf numFmtId="1" fontId="21" fillId="0" borderId="0" xfId="0" applyNumberFormat="1" applyFont="1" applyAlignment="1" applyProtection="1">
      <alignment horizontal="right" vertical="center"/>
      <protection locked="0"/>
    </xf>
    <xf numFmtId="0" fontId="30" fillId="0" borderId="0" xfId="4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locked="0"/>
    </xf>
    <xf numFmtId="0" fontId="30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horizontal="center"/>
      <protection hidden="1"/>
    </xf>
    <xf numFmtId="0" fontId="22" fillId="4" borderId="21" xfId="0" applyFont="1" applyFill="1" applyBorder="1" applyAlignment="1" applyProtection="1">
      <alignment horizontal="center"/>
      <protection hidden="1"/>
    </xf>
    <xf numFmtId="0" fontId="22" fillId="4" borderId="7" xfId="0" applyFont="1" applyFill="1" applyBorder="1" applyAlignment="1" applyProtection="1">
      <alignment horizontal="center"/>
      <protection locked="0" hidden="1"/>
    </xf>
    <xf numFmtId="20" fontId="2" fillId="4" borderId="0" xfId="0" applyNumberFormat="1" applyFont="1" applyFill="1" applyBorder="1" applyAlignment="1" applyProtection="1">
      <alignment horizontal="center"/>
      <protection locked="0" hidden="1"/>
    </xf>
    <xf numFmtId="166" fontId="2" fillId="4" borderId="0" xfId="0" applyNumberFormat="1" applyFont="1" applyFill="1" applyBorder="1" applyAlignment="1" applyProtection="1">
      <alignment horizontal="center"/>
      <protection locked="0" hidden="1"/>
    </xf>
    <xf numFmtId="0" fontId="17" fillId="5" borderId="28" xfId="0" applyFont="1" applyFill="1" applyBorder="1" applyAlignment="1" applyProtection="1">
      <alignment horizontal="center"/>
      <protection locked="0" hidden="1"/>
    </xf>
    <xf numFmtId="0" fontId="17" fillId="5" borderId="29" xfId="0" applyFont="1" applyFill="1" applyBorder="1" applyAlignment="1" applyProtection="1">
      <alignment horizontal="center"/>
      <protection locked="0" hidden="1"/>
    </xf>
    <xf numFmtId="0" fontId="17" fillId="5" borderId="30" xfId="0" applyFont="1" applyFill="1" applyBorder="1" applyAlignment="1" applyProtection="1">
      <alignment horizontal="center"/>
      <protection locked="0" hidden="1"/>
    </xf>
    <xf numFmtId="0" fontId="17" fillId="5" borderId="6" xfId="0" applyFont="1" applyFill="1" applyBorder="1" applyAlignment="1" applyProtection="1">
      <alignment horizontal="center"/>
      <protection locked="0" hidden="1"/>
    </xf>
    <xf numFmtId="0" fontId="17" fillId="5" borderId="1" xfId="0" applyFont="1" applyFill="1" applyBorder="1" applyAlignment="1" applyProtection="1">
      <alignment horizontal="center"/>
      <protection locked="0" hidden="1"/>
    </xf>
    <xf numFmtId="0" fontId="17" fillId="5" borderId="2" xfId="0" applyFont="1" applyFill="1" applyBorder="1" applyAlignment="1" applyProtection="1">
      <alignment horizontal="center"/>
      <protection locked="0" hidden="1"/>
    </xf>
    <xf numFmtId="0" fontId="17" fillId="5" borderId="31" xfId="0" applyFont="1" applyFill="1" applyBorder="1" applyAlignment="1" applyProtection="1">
      <alignment horizontal="center"/>
      <protection locked="0" hidden="1"/>
    </xf>
    <xf numFmtId="0" fontId="17" fillId="5" borderId="3" xfId="0" applyFont="1" applyFill="1" applyBorder="1" applyAlignment="1" applyProtection="1">
      <alignment horizontal="center"/>
      <protection locked="0" hidden="1"/>
    </xf>
    <xf numFmtId="0" fontId="17" fillId="5" borderId="32" xfId="0" applyFont="1" applyFill="1" applyBorder="1" applyAlignment="1" applyProtection="1">
      <alignment horizontal="center"/>
      <protection locked="0" hidden="1"/>
    </xf>
    <xf numFmtId="0" fontId="17" fillId="5" borderId="33" xfId="0" applyFont="1" applyFill="1" applyBorder="1" applyAlignment="1" applyProtection="1">
      <alignment horizontal="center"/>
      <protection locked="0" hidden="1"/>
    </xf>
    <xf numFmtId="0" fontId="17" fillId="5" borderId="34" xfId="0" applyFont="1" applyFill="1" applyBorder="1" applyAlignment="1" applyProtection="1">
      <alignment horizontal="center"/>
      <protection locked="0" hidden="1"/>
    </xf>
    <xf numFmtId="49" fontId="55" fillId="0" borderId="0" xfId="16" applyNumberFormat="1" applyFont="1" applyFill="1" applyBorder="1" applyAlignment="1">
      <alignment horizontal="left" vertical="center"/>
    </xf>
    <xf numFmtId="49" fontId="55" fillId="0" borderId="0" xfId="16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center"/>
    </xf>
    <xf numFmtId="0" fontId="55" fillId="0" borderId="0" xfId="5" applyFont="1" applyFill="1" applyBorder="1" applyAlignment="1">
      <alignment vertical="center"/>
    </xf>
    <xf numFmtId="0" fontId="55" fillId="0" borderId="0" xfId="5" applyFont="1" applyFill="1" applyBorder="1" applyAlignment="1">
      <alignment vertical="center"/>
    </xf>
    <xf numFmtId="0" fontId="55" fillId="0" borderId="0" xfId="5" applyFont="1" applyFill="1" applyBorder="1" applyAlignment="1">
      <alignment horizontal="left" vertical="center"/>
    </xf>
    <xf numFmtId="49" fontId="55" fillId="0" borderId="0" xfId="16" applyNumberFormat="1" applyFont="1" applyFill="1" applyBorder="1" applyAlignment="1">
      <alignment horizontal="left" vertical="center"/>
    </xf>
    <xf numFmtId="49" fontId="55" fillId="0" borderId="0" xfId="16" applyNumberFormat="1" applyFont="1" applyFill="1" applyBorder="1" applyAlignment="1">
      <alignment vertical="center"/>
    </xf>
    <xf numFmtId="0" fontId="2" fillId="0" borderId="0" xfId="0" applyFont="1"/>
    <xf numFmtId="0" fontId="56" fillId="0" borderId="0" xfId="0" applyFont="1"/>
    <xf numFmtId="0" fontId="57" fillId="0" borderId="0" xfId="0" applyFont="1"/>
    <xf numFmtId="0" fontId="27" fillId="0" borderId="1" xfId="0" applyFont="1" applyFill="1" applyBorder="1" applyAlignment="1" applyProtection="1">
      <alignment horizontal="center"/>
      <protection hidden="1"/>
    </xf>
    <xf numFmtId="0" fontId="27" fillId="0" borderId="35" xfId="0" applyFont="1" applyFill="1" applyBorder="1" applyAlignment="1" applyProtection="1">
      <alignment horizontal="center"/>
      <protection hidden="1"/>
    </xf>
    <xf numFmtId="2" fontId="7" fillId="0" borderId="11" xfId="0" applyNumberFormat="1" applyFont="1" applyBorder="1" applyAlignment="1" applyProtection="1">
      <alignment horizontal="center" vertical="center"/>
      <protection hidden="1"/>
    </xf>
    <xf numFmtId="2" fontId="7" fillId="0" borderId="10" xfId="0" applyNumberFormat="1" applyFont="1" applyBorder="1" applyAlignment="1" applyProtection="1">
      <alignment horizontal="center" vertical="center"/>
      <protection hidden="1"/>
    </xf>
    <xf numFmtId="2" fontId="7" fillId="0" borderId="36" xfId="0" applyNumberFormat="1" applyFont="1" applyBorder="1" applyAlignment="1" applyProtection="1">
      <alignment horizontal="center" vertical="center"/>
      <protection hidden="1"/>
    </xf>
    <xf numFmtId="2" fontId="7" fillId="0" borderId="37" xfId="0" applyNumberFormat="1" applyFont="1" applyBorder="1" applyAlignment="1" applyProtection="1">
      <alignment horizontal="center" vertical="center"/>
      <protection hidden="1"/>
    </xf>
    <xf numFmtId="0" fontId="17" fillId="0" borderId="10" xfId="0" applyFont="1" applyFill="1" applyBorder="1" applyAlignment="1" applyProtection="1">
      <alignment horizontal="center"/>
      <protection locked="0" hidden="1"/>
    </xf>
    <xf numFmtId="0" fontId="17" fillId="0" borderId="7" xfId="0" applyFont="1" applyFill="1" applyBorder="1" applyAlignment="1" applyProtection="1">
      <alignment horizontal="center"/>
      <protection locked="0"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7" xfId="0" applyFont="1" applyBorder="1" applyAlignment="1" applyProtection="1">
      <alignment horizontal="left"/>
      <protection hidden="1"/>
    </xf>
    <xf numFmtId="0" fontId="20" fillId="2" borderId="6" xfId="0" applyFont="1" applyFill="1" applyBorder="1" applyAlignment="1" applyProtection="1">
      <alignment horizontal="left"/>
      <protection hidden="1"/>
    </xf>
    <xf numFmtId="0" fontId="20" fillId="2" borderId="7" xfId="0" applyFont="1" applyFill="1" applyBorder="1" applyAlignment="1" applyProtection="1">
      <alignment horizontal="left"/>
      <protection hidden="1"/>
    </xf>
    <xf numFmtId="0" fontId="14" fillId="5" borderId="0" xfId="0" applyFont="1" applyFill="1" applyBorder="1" applyAlignment="1" applyProtection="1">
      <alignment horizontal="center"/>
      <protection locked="0" hidden="1"/>
    </xf>
    <xf numFmtId="0" fontId="17" fillId="5" borderId="0" xfId="0" applyFont="1" applyFill="1" applyBorder="1" applyAlignment="1" applyProtection="1">
      <alignment horizontal="center"/>
      <protection locked="0" hidden="1"/>
    </xf>
    <xf numFmtId="0" fontId="17" fillId="2" borderId="0" xfId="0" applyFont="1" applyFill="1" applyBorder="1" applyAlignment="1" applyProtection="1">
      <alignment horizontal="center"/>
      <protection hidden="1"/>
    </xf>
    <xf numFmtId="0" fontId="14" fillId="5" borderId="6" xfId="0" applyFont="1" applyFill="1" applyBorder="1" applyAlignment="1" applyProtection="1">
      <alignment horizontal="center"/>
      <protection locked="0" hidden="1"/>
    </xf>
    <xf numFmtId="0" fontId="17" fillId="5" borderId="6" xfId="0" applyFont="1" applyFill="1" applyBorder="1" applyAlignment="1" applyProtection="1">
      <alignment horizontal="center"/>
      <protection locked="0"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0" fontId="22" fillId="2" borderId="11" xfId="0" applyFont="1" applyFill="1" applyBorder="1" applyAlignment="1" applyProtection="1">
      <alignment horizontal="center"/>
      <protection hidden="1"/>
    </xf>
    <xf numFmtId="0" fontId="22" fillId="2" borderId="4" xfId="0" applyFont="1" applyFill="1" applyBorder="1" applyAlignment="1" applyProtection="1">
      <alignment horizontal="center"/>
      <protection hidden="1"/>
    </xf>
    <xf numFmtId="0" fontId="22" fillId="2" borderId="5" xfId="0" applyFont="1" applyFill="1" applyBorder="1" applyAlignment="1" applyProtection="1">
      <alignment horizontal="center"/>
      <protection hidden="1"/>
    </xf>
    <xf numFmtId="0" fontId="17" fillId="2" borderId="0" xfId="0" applyFont="1" applyFill="1" applyBorder="1" applyAlignment="1" applyProtection="1">
      <alignment horizontal="right"/>
      <protection hidden="1"/>
    </xf>
    <xf numFmtId="0" fontId="2" fillId="4" borderId="6" xfId="0" applyFont="1" applyFill="1" applyBorder="1" applyAlignment="1" applyProtection="1">
      <alignment horizontal="left"/>
      <protection hidden="1"/>
    </xf>
    <xf numFmtId="0" fontId="20" fillId="2" borderId="6" xfId="0" applyFont="1" applyFill="1" applyBorder="1" applyAlignment="1" applyProtection="1">
      <alignment horizontal="center"/>
      <protection hidden="1"/>
    </xf>
    <xf numFmtId="0" fontId="22" fillId="4" borderId="6" xfId="0" applyFont="1" applyFill="1" applyBorder="1" applyAlignment="1" applyProtection="1">
      <alignment horizontal="center"/>
      <protection locked="0"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 wrapText="1"/>
      <protection hidden="1"/>
    </xf>
    <xf numFmtId="0" fontId="16" fillId="0" borderId="34" xfId="0" applyFont="1" applyBorder="1" applyAlignment="1" applyProtection="1">
      <alignment horizontal="center" vertical="center" wrapText="1"/>
      <protection hidden="1"/>
    </xf>
    <xf numFmtId="0" fontId="20" fillId="2" borderId="0" xfId="0" applyFont="1" applyFill="1" applyBorder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left"/>
      <protection hidden="1"/>
    </xf>
    <xf numFmtId="164" fontId="11" fillId="0" borderId="40" xfId="2" applyNumberFormat="1" applyFont="1" applyBorder="1" applyAlignment="1" applyProtection="1">
      <alignment horizontal="center" vertical="center"/>
      <protection hidden="1"/>
    </xf>
    <xf numFmtId="164" fontId="11" fillId="0" borderId="41" xfId="2" applyNumberFormat="1" applyFont="1" applyBorder="1" applyAlignment="1" applyProtection="1">
      <alignment horizontal="center" vertical="center"/>
      <protection hidden="1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41" xfId="2" applyFont="1" applyBorder="1" applyAlignment="1" applyProtection="1">
      <alignment horizontal="center" vertical="center"/>
      <protection hidden="1"/>
    </xf>
    <xf numFmtId="0" fontId="7" fillId="0" borderId="33" xfId="2" applyNumberFormat="1" applyFont="1" applyBorder="1" applyAlignment="1" applyProtection="1">
      <alignment horizontal="center" vertical="center"/>
      <protection hidden="1"/>
    </xf>
    <xf numFmtId="0" fontId="38" fillId="0" borderId="42" xfId="2" applyNumberFormat="1" applyFont="1" applyBorder="1" applyAlignment="1" applyProtection="1">
      <alignment horizontal="center" vertical="center"/>
      <protection hidden="1"/>
    </xf>
    <xf numFmtId="1" fontId="15" fillId="0" borderId="43" xfId="2" applyNumberFormat="1" applyFont="1" applyBorder="1" applyAlignment="1" applyProtection="1">
      <alignment horizontal="center"/>
      <protection hidden="1"/>
    </xf>
    <xf numFmtId="1" fontId="15" fillId="0" borderId="44" xfId="2" applyNumberFormat="1" applyFont="1" applyBorder="1" applyAlignment="1" applyProtection="1">
      <alignment horizontal="center"/>
      <protection hidden="1"/>
    </xf>
    <xf numFmtId="0" fontId="15" fillId="0" borderId="6" xfId="2" applyFont="1" applyBorder="1" applyAlignment="1" applyProtection="1">
      <alignment horizontal="center"/>
      <protection hidden="1"/>
    </xf>
    <xf numFmtId="0" fontId="15" fillId="0" borderId="44" xfId="2" applyFont="1" applyBorder="1" applyAlignment="1" applyProtection="1">
      <alignment horizontal="center"/>
      <protection hidden="1"/>
    </xf>
    <xf numFmtId="0" fontId="3" fillId="0" borderId="11" xfId="2" applyFont="1" applyBorder="1" applyAlignment="1" applyProtection="1">
      <alignment horizontal="center" vertical="center"/>
      <protection hidden="1"/>
    </xf>
    <xf numFmtId="0" fontId="3" fillId="0" borderId="4" xfId="2" applyFont="1" applyBorder="1" applyAlignment="1" applyProtection="1">
      <alignment horizontal="center" vertical="center"/>
      <protection hidden="1"/>
    </xf>
    <xf numFmtId="0" fontId="3" fillId="0" borderId="41" xfId="2" applyFont="1" applyBorder="1" applyAlignment="1" applyProtection="1">
      <alignment horizontal="center" vertical="center"/>
      <protection hidden="1"/>
    </xf>
    <xf numFmtId="0" fontId="3" fillId="0" borderId="10" xfId="2" applyFont="1" applyBorder="1" applyAlignment="1" applyProtection="1">
      <alignment horizontal="center" vertical="center"/>
      <protection hidden="1"/>
    </xf>
    <xf numFmtId="0" fontId="3" fillId="0" borderId="6" xfId="2" applyFont="1" applyBorder="1" applyAlignment="1" applyProtection="1">
      <alignment horizontal="center" vertical="center"/>
      <protection hidden="1"/>
    </xf>
    <xf numFmtId="0" fontId="3" fillId="0" borderId="44" xfId="2" applyFont="1" applyBorder="1" applyAlignment="1" applyProtection="1">
      <alignment horizontal="center" vertical="center"/>
      <protection hidden="1"/>
    </xf>
    <xf numFmtId="0" fontId="11" fillId="0" borderId="33" xfId="2" applyFont="1" applyBorder="1" applyAlignment="1" applyProtection="1">
      <alignment horizontal="center" vertical="center"/>
      <protection hidden="1"/>
    </xf>
    <xf numFmtId="0" fontId="11" fillId="0" borderId="29" xfId="2" applyFont="1" applyBorder="1" applyAlignment="1" applyProtection="1">
      <alignment horizontal="center" vertical="center"/>
      <protection hidden="1"/>
    </xf>
    <xf numFmtId="0" fontId="11" fillId="0" borderId="42" xfId="2" applyFont="1" applyBorder="1" applyAlignment="1" applyProtection="1">
      <alignment horizontal="center" vertical="center"/>
      <protection hidden="1"/>
    </xf>
    <xf numFmtId="0" fontId="42" fillId="0" borderId="51" xfId="2" applyFont="1" applyBorder="1" applyAlignment="1" applyProtection="1">
      <alignment horizontal="center" vertical="center"/>
      <protection hidden="1"/>
    </xf>
    <xf numFmtId="0" fontId="42" fillId="0" borderId="52" xfId="2" applyFont="1" applyBorder="1" applyAlignment="1" applyProtection="1">
      <alignment horizontal="center" vertical="center"/>
      <protection hidden="1"/>
    </xf>
    <xf numFmtId="0" fontId="42" fillId="0" borderId="53" xfId="2" applyFont="1" applyBorder="1" applyAlignment="1" applyProtection="1">
      <alignment horizontal="center" vertical="center"/>
      <protection hidden="1"/>
    </xf>
    <xf numFmtId="0" fontId="42" fillId="0" borderId="54" xfId="2" applyFont="1" applyBorder="1" applyAlignment="1" applyProtection="1">
      <alignment horizontal="center" vertical="center"/>
      <protection hidden="1"/>
    </xf>
    <xf numFmtId="0" fontId="7" fillId="0" borderId="42" xfId="2" applyNumberFormat="1" applyFont="1" applyBorder="1" applyAlignment="1" applyProtection="1">
      <alignment horizontal="center" vertical="center"/>
      <protection hidden="1"/>
    </xf>
    <xf numFmtId="0" fontId="16" fillId="0" borderId="33" xfId="2" applyFont="1" applyBorder="1" applyAlignment="1" applyProtection="1">
      <alignment horizontal="center" vertical="center"/>
      <protection hidden="1"/>
    </xf>
    <xf numFmtId="0" fontId="16" fillId="0" borderId="42" xfId="2" applyFont="1" applyBorder="1" applyAlignment="1" applyProtection="1">
      <alignment horizontal="center" vertical="center"/>
      <protection hidden="1"/>
    </xf>
    <xf numFmtId="0" fontId="5" fillId="0" borderId="33" xfId="2" applyFont="1" applyBorder="1" applyAlignment="1" applyProtection="1">
      <alignment horizontal="center"/>
      <protection hidden="1"/>
    </xf>
    <xf numFmtId="0" fontId="5" fillId="0" borderId="42" xfId="2" applyFont="1" applyBorder="1" applyAlignment="1" applyProtection="1">
      <alignment horizontal="center"/>
      <protection hidden="1"/>
    </xf>
    <xf numFmtId="0" fontId="4" fillId="0" borderId="57" xfId="2" applyNumberFormat="1" applyFont="1" applyBorder="1" applyAlignment="1" applyProtection="1">
      <alignment horizontal="center" vertical="center"/>
      <protection hidden="1"/>
    </xf>
    <xf numFmtId="0" fontId="4" fillId="0" borderId="16" xfId="2" applyNumberFormat="1" applyFont="1" applyBorder="1" applyAlignment="1" applyProtection="1">
      <alignment horizontal="center" vertical="center"/>
      <protection hidden="1"/>
    </xf>
    <xf numFmtId="0" fontId="12" fillId="0" borderId="36" xfId="2" applyNumberFormat="1" applyFont="1" applyBorder="1" applyAlignment="1" applyProtection="1">
      <alignment horizontal="center" vertical="center"/>
      <protection hidden="1"/>
    </xf>
    <xf numFmtId="0" fontId="13" fillId="0" borderId="58" xfId="2" applyNumberFormat="1" applyFont="1" applyBorder="1" applyAlignment="1" applyProtection="1">
      <alignment horizontal="center" vertical="center"/>
      <protection hidden="1"/>
    </xf>
    <xf numFmtId="0" fontId="4" fillId="0" borderId="32" xfId="2" applyNumberFormat="1" applyFont="1" applyBorder="1" applyAlignment="1" applyProtection="1">
      <alignment horizontal="center" vertical="center"/>
      <protection hidden="1"/>
    </xf>
    <xf numFmtId="0" fontId="4" fillId="0" borderId="59" xfId="2" applyNumberFormat="1" applyFont="1" applyBorder="1" applyAlignment="1" applyProtection="1">
      <alignment horizontal="center" vertical="center"/>
      <protection hidden="1"/>
    </xf>
    <xf numFmtId="0" fontId="44" fillId="0" borderId="0" xfId="2" applyFont="1" applyFill="1" applyAlignment="1" applyProtection="1">
      <alignment horizontal="center" vertical="center"/>
      <protection hidden="1"/>
    </xf>
    <xf numFmtId="0" fontId="7" fillId="0" borderId="30" xfId="2" applyNumberFormat="1" applyFont="1" applyBorder="1" applyAlignment="1" applyProtection="1">
      <alignment horizontal="center" vertical="center"/>
      <protection hidden="1"/>
    </xf>
    <xf numFmtId="0" fontId="5" fillId="0" borderId="55" xfId="2" applyNumberFormat="1" applyFont="1" applyBorder="1" applyAlignment="1" applyProtection="1">
      <alignment vertical="center"/>
      <protection hidden="1"/>
    </xf>
    <xf numFmtId="0" fontId="3" fillId="0" borderId="40" xfId="2" applyFont="1" applyBorder="1" applyAlignment="1" applyProtection="1">
      <alignment horizontal="right" vertical="center"/>
      <protection hidden="1"/>
    </xf>
    <xf numFmtId="0" fontId="3" fillId="0" borderId="4" xfId="2" applyFont="1" applyBorder="1" applyAlignment="1" applyProtection="1">
      <alignment horizontal="right" vertical="center"/>
      <protection hidden="1"/>
    </xf>
    <xf numFmtId="0" fontId="3" fillId="0" borderId="5" xfId="2" applyFont="1" applyBorder="1" applyAlignment="1" applyProtection="1">
      <alignment horizontal="right" vertical="center"/>
      <protection hidden="1"/>
    </xf>
    <xf numFmtId="0" fontId="3" fillId="0" borderId="43" xfId="2" applyFont="1" applyBorder="1" applyAlignment="1" applyProtection="1">
      <alignment horizontal="right" vertical="center"/>
      <protection hidden="1"/>
    </xf>
    <xf numFmtId="0" fontId="3" fillId="0" borderId="6" xfId="2" applyFont="1" applyBorder="1" applyAlignment="1" applyProtection="1">
      <alignment horizontal="right" vertical="center"/>
      <protection hidden="1"/>
    </xf>
    <xf numFmtId="0" fontId="3" fillId="0" borderId="7" xfId="2" applyFont="1" applyBorder="1" applyAlignment="1" applyProtection="1">
      <alignment horizontal="right" vertical="center"/>
      <protection hidden="1"/>
    </xf>
    <xf numFmtId="0" fontId="39" fillId="0" borderId="4" xfId="2" applyFont="1" applyBorder="1" applyAlignment="1" applyProtection="1">
      <alignment horizontal="center" vertical="center"/>
      <protection hidden="1"/>
    </xf>
    <xf numFmtId="0" fontId="39" fillId="0" borderId="6" xfId="2" applyFont="1" applyBorder="1" applyAlignment="1" applyProtection="1">
      <alignment horizontal="center" vertical="center"/>
      <protection hidden="1"/>
    </xf>
    <xf numFmtId="0" fontId="3" fillId="0" borderId="4" xfId="2" applyFont="1" applyBorder="1" applyAlignment="1" applyProtection="1">
      <alignment horizontal="left" vertical="center"/>
      <protection hidden="1"/>
    </xf>
    <xf numFmtId="0" fontId="3" fillId="0" borderId="5" xfId="2" applyFont="1" applyBorder="1" applyAlignment="1" applyProtection="1">
      <alignment horizontal="left" vertical="center"/>
      <protection hidden="1"/>
    </xf>
    <xf numFmtId="0" fontId="3" fillId="0" borderId="6" xfId="2" applyFont="1" applyBorder="1" applyAlignment="1" applyProtection="1">
      <alignment horizontal="left" vertical="center"/>
      <protection hidden="1"/>
    </xf>
    <xf numFmtId="0" fontId="3" fillId="0" borderId="7" xfId="2" applyFont="1" applyBorder="1" applyAlignment="1" applyProtection="1">
      <alignment horizontal="left" vertical="center"/>
      <protection hidden="1"/>
    </xf>
    <xf numFmtId="0" fontId="7" fillId="0" borderId="56" xfId="2" applyNumberFormat="1" applyFont="1" applyBorder="1" applyAlignment="1" applyProtection="1">
      <alignment horizontal="center" vertical="center"/>
      <protection hidden="1"/>
    </xf>
    <xf numFmtId="0" fontId="7" fillId="0" borderId="19" xfId="2" applyNumberFormat="1" applyFont="1" applyBorder="1" applyAlignment="1" applyProtection="1">
      <alignment horizontal="center" vertical="center"/>
      <protection hidden="1"/>
    </xf>
    <xf numFmtId="0" fontId="29" fillId="0" borderId="0" xfId="2" applyFont="1" applyBorder="1" applyAlignment="1" applyProtection="1">
      <alignment horizontal="center" vertical="center"/>
      <protection hidden="1"/>
    </xf>
    <xf numFmtId="0" fontId="29" fillId="0" borderId="49" xfId="2" applyFont="1" applyBorder="1" applyAlignment="1" applyProtection="1">
      <alignment horizontal="center" vertical="center"/>
      <protection hidden="1"/>
    </xf>
    <xf numFmtId="0" fontId="3" fillId="0" borderId="46" xfId="2" applyFont="1" applyBorder="1" applyAlignment="1" applyProtection="1">
      <alignment horizontal="center" vertical="center"/>
      <protection hidden="1"/>
    </xf>
    <xf numFmtId="0" fontId="8" fillId="0" borderId="0" xfId="2" applyFont="1" applyAlignment="1" applyProtection="1">
      <alignment horizontal="center"/>
      <protection hidden="1"/>
    </xf>
    <xf numFmtId="0" fontId="40" fillId="0" borderId="0" xfId="2" applyFont="1" applyAlignment="1" applyProtection="1">
      <alignment horizontal="center"/>
      <protection hidden="1"/>
    </xf>
    <xf numFmtId="0" fontId="40" fillId="0" borderId="49" xfId="2" applyFont="1" applyBorder="1" applyAlignment="1" applyProtection="1">
      <alignment horizontal="center"/>
      <protection hidden="1"/>
    </xf>
    <xf numFmtId="0" fontId="5" fillId="0" borderId="60" xfId="2" applyNumberFormat="1" applyFont="1" applyBorder="1" applyAlignment="1" applyProtection="1">
      <alignment vertical="center"/>
      <protection hidden="1"/>
    </xf>
    <xf numFmtId="0" fontId="11" fillId="0" borderId="22" xfId="2" applyFont="1" applyBorder="1" applyAlignment="1" applyProtection="1">
      <alignment horizontal="center" vertical="center"/>
      <protection hidden="1"/>
    </xf>
    <xf numFmtId="0" fontId="11" fillId="0" borderId="23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right" vertical="distributed"/>
      <protection hidden="1"/>
    </xf>
    <xf numFmtId="0" fontId="38" fillId="0" borderId="58" xfId="2" applyNumberFormat="1" applyFont="1" applyBorder="1" applyProtection="1">
      <protection hidden="1"/>
    </xf>
    <xf numFmtId="0" fontId="39" fillId="0" borderId="40" xfId="2" applyFont="1" applyBorder="1" applyAlignment="1" applyProtection="1">
      <alignment horizontal="center" vertical="center"/>
      <protection hidden="1"/>
    </xf>
    <xf numFmtId="0" fontId="39" fillId="0" borderId="43" xfId="2" applyFont="1" applyBorder="1" applyAlignment="1" applyProtection="1">
      <alignment horizontal="center" vertical="center"/>
      <protection hidden="1"/>
    </xf>
    <xf numFmtId="0" fontId="7" fillId="0" borderId="40" xfId="2" applyFont="1" applyBorder="1" applyAlignment="1" applyProtection="1">
      <alignment horizontal="left" vertical="center"/>
      <protection hidden="1"/>
    </xf>
    <xf numFmtId="0" fontId="7" fillId="0" borderId="41" xfId="2" applyFont="1" applyBorder="1" applyAlignment="1" applyProtection="1">
      <alignment horizontal="left" vertical="center"/>
      <protection hidden="1"/>
    </xf>
    <xf numFmtId="0" fontId="4" fillId="0" borderId="43" xfId="2" applyFont="1" applyBorder="1" applyAlignment="1" applyProtection="1">
      <alignment horizontal="right" vertical="center"/>
      <protection hidden="1"/>
    </xf>
    <xf numFmtId="0" fontId="4" fillId="0" borderId="44" xfId="2" applyFont="1" applyBorder="1" applyAlignment="1" applyProtection="1">
      <alignment horizontal="right" vertical="center"/>
      <protection hidden="1"/>
    </xf>
    <xf numFmtId="0" fontId="10" fillId="0" borderId="40" xfId="2" applyFont="1" applyBorder="1" applyAlignment="1" applyProtection="1">
      <alignment horizontal="center" vertical="center"/>
      <protection hidden="1"/>
    </xf>
    <xf numFmtId="0" fontId="10" fillId="0" borderId="41" xfId="2" applyFont="1" applyBorder="1" applyAlignment="1" applyProtection="1">
      <alignment horizontal="center" vertical="center"/>
      <protection hidden="1"/>
    </xf>
    <xf numFmtId="0" fontId="4" fillId="0" borderId="0" xfId="2" applyFont="1" applyBorder="1" applyAlignment="1" applyProtection="1">
      <alignment horizontal="left" vertical="center"/>
      <protection hidden="1"/>
    </xf>
    <xf numFmtId="0" fontId="8" fillId="0" borderId="20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center" vertical="center"/>
      <protection hidden="1"/>
    </xf>
    <xf numFmtId="0" fontId="9" fillId="0" borderId="66" xfId="2" applyFont="1" applyBorder="1" applyAlignment="1" applyProtection="1">
      <alignment horizontal="center" vertical="center"/>
      <protection hidden="1"/>
    </xf>
    <xf numFmtId="0" fontId="8" fillId="0" borderId="63" xfId="2" applyFont="1" applyBorder="1" applyAlignment="1" applyProtection="1">
      <alignment horizontal="center" vertical="center"/>
      <protection hidden="1"/>
    </xf>
    <xf numFmtId="0" fontId="3" fillId="0" borderId="27" xfId="2" applyFont="1" applyBorder="1" applyAlignment="1" applyProtection="1">
      <alignment horizontal="left" vertical="center"/>
      <protection hidden="1"/>
    </xf>
    <xf numFmtId="20" fontId="4" fillId="0" borderId="33" xfId="2" applyNumberFormat="1" applyFont="1" applyBorder="1" applyAlignment="1" applyProtection="1">
      <alignment horizontal="center" vertical="center"/>
      <protection hidden="1"/>
    </xf>
    <xf numFmtId="0" fontId="4" fillId="0" borderId="42" xfId="2" applyFont="1" applyBorder="1" applyAlignment="1" applyProtection="1">
      <alignment horizontal="center" vertical="center"/>
      <protection hidden="1"/>
    </xf>
    <xf numFmtId="14" fontId="4" fillId="0" borderId="33" xfId="2" applyNumberFormat="1" applyFont="1" applyBorder="1" applyAlignment="1" applyProtection="1">
      <alignment horizontal="center" vertical="center"/>
      <protection hidden="1"/>
    </xf>
    <xf numFmtId="14" fontId="4" fillId="0" borderId="42" xfId="2" applyNumberFormat="1" applyFont="1" applyBorder="1" applyAlignment="1" applyProtection="1">
      <alignment horizontal="center" vertical="center"/>
      <protection hidden="1"/>
    </xf>
    <xf numFmtId="0" fontId="3" fillId="0" borderId="33" xfId="2" applyFont="1" applyBorder="1" applyAlignment="1" applyProtection="1">
      <alignment horizontal="center" vertical="center"/>
      <protection hidden="1"/>
    </xf>
    <xf numFmtId="0" fontId="3" fillId="0" borderId="29" xfId="2" applyFont="1" applyBorder="1" applyAlignment="1" applyProtection="1">
      <alignment horizontal="center" vertical="center"/>
      <protection hidden="1"/>
    </xf>
    <xf numFmtId="0" fontId="3" fillId="0" borderId="42" xfId="2" applyFont="1" applyBorder="1" applyAlignment="1" applyProtection="1">
      <alignment horizontal="center" vertical="center"/>
      <protection hidden="1"/>
    </xf>
    <xf numFmtId="1" fontId="11" fillId="0" borderId="11" xfId="2" applyNumberFormat="1" applyFont="1" applyBorder="1" applyAlignment="1" applyProtection="1">
      <alignment horizontal="center" vertical="center"/>
      <protection hidden="1"/>
    </xf>
    <xf numFmtId="1" fontId="11" fillId="0" borderId="41" xfId="2" applyNumberFormat="1" applyFont="1" applyBorder="1" applyAlignment="1" applyProtection="1">
      <alignment horizontal="center" vertical="center"/>
      <protection hidden="1"/>
    </xf>
    <xf numFmtId="1" fontId="11" fillId="0" borderId="10" xfId="2" applyNumberFormat="1" applyFont="1" applyBorder="1" applyAlignment="1" applyProtection="1">
      <alignment horizontal="center" vertical="center"/>
      <protection hidden="1"/>
    </xf>
    <xf numFmtId="1" fontId="11" fillId="0" borderId="44" xfId="2" applyNumberFormat="1" applyFont="1" applyBorder="1" applyAlignment="1" applyProtection="1">
      <alignment horizontal="center" vertical="center"/>
      <protection hidden="1"/>
    </xf>
    <xf numFmtId="0" fontId="4" fillId="0" borderId="33" xfId="2" applyNumberFormat="1" applyFont="1" applyBorder="1" applyAlignment="1" applyProtection="1">
      <alignment horizontal="center" vertical="center"/>
      <protection hidden="1"/>
    </xf>
    <xf numFmtId="0" fontId="4" fillId="0" borderId="42" xfId="2" applyNumberFormat="1" applyFont="1" applyBorder="1" applyAlignment="1" applyProtection="1">
      <alignment horizontal="center" vertical="center"/>
      <protection hidden="1"/>
    </xf>
    <xf numFmtId="0" fontId="38" fillId="0" borderId="0" xfId="2" applyFont="1" applyBorder="1" applyAlignment="1" applyProtection="1">
      <alignment horizontal="center" vertical="center"/>
      <protection hidden="1"/>
    </xf>
    <xf numFmtId="0" fontId="5" fillId="0" borderId="33" xfId="2" applyFont="1" applyBorder="1" applyAlignment="1" applyProtection="1">
      <alignment horizontal="left" vertical="center"/>
      <protection hidden="1"/>
    </xf>
    <xf numFmtId="0" fontId="5" fillId="0" borderId="29" xfId="2" applyFont="1" applyBorder="1" applyAlignment="1" applyProtection="1">
      <alignment horizontal="left" vertical="center"/>
      <protection hidden="1"/>
    </xf>
    <xf numFmtId="0" fontId="5" fillId="0" borderId="42" xfId="2" applyFont="1" applyBorder="1" applyAlignment="1" applyProtection="1">
      <alignment horizontal="left" vertical="center"/>
      <protection hidden="1"/>
    </xf>
    <xf numFmtId="0" fontId="6" fillId="0" borderId="11" xfId="2" applyNumberFormat="1" applyFont="1" applyBorder="1" applyAlignment="1" applyProtection="1">
      <alignment horizontal="center" vertical="center"/>
      <protection hidden="1"/>
    </xf>
    <xf numFmtId="0" fontId="6" fillId="0" borderId="5" xfId="2" applyNumberFormat="1" applyFont="1" applyBorder="1" applyAlignment="1" applyProtection="1">
      <alignment horizontal="center" vertical="center"/>
      <protection hidden="1"/>
    </xf>
    <xf numFmtId="0" fontId="6" fillId="0" borderId="10" xfId="2" applyNumberFormat="1" applyFont="1" applyBorder="1" applyAlignment="1" applyProtection="1">
      <alignment horizontal="center" vertical="center"/>
      <protection hidden="1"/>
    </xf>
    <xf numFmtId="0" fontId="6" fillId="0" borderId="7" xfId="2" applyNumberFormat="1" applyFont="1" applyBorder="1" applyAlignment="1" applyProtection="1">
      <alignment horizontal="center" vertical="center"/>
      <protection hidden="1"/>
    </xf>
    <xf numFmtId="0" fontId="41" fillId="0" borderId="45" xfId="2" applyFont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11" fillId="0" borderId="46" xfId="2" applyFont="1" applyBorder="1" applyAlignment="1" applyProtection="1">
      <alignment horizontal="center" vertical="center"/>
      <protection hidden="1"/>
    </xf>
    <xf numFmtId="0" fontId="7" fillId="0" borderId="45" xfId="2" applyFont="1" applyBorder="1" applyAlignment="1" applyProtection="1">
      <alignment horizontal="center" vertical="center"/>
      <protection hidden="1"/>
    </xf>
    <xf numFmtId="0" fontId="38" fillId="0" borderId="0" xfId="2" applyFont="1" applyBorder="1" applyAlignment="1" applyProtection="1">
      <alignment vertical="center"/>
      <protection hidden="1"/>
    </xf>
    <xf numFmtId="0" fontId="4" fillId="0" borderId="43" xfId="0" applyFont="1" applyBorder="1" applyAlignment="1" applyProtection="1">
      <alignment horizontal="right" vertical="center"/>
      <protection hidden="1"/>
    </xf>
    <xf numFmtId="0" fontId="4" fillId="0" borderId="44" xfId="0" applyFont="1" applyBorder="1" applyAlignment="1" applyProtection="1">
      <alignment horizontal="right" vertical="center"/>
      <protection hidden="1"/>
    </xf>
    <xf numFmtId="0" fontId="0" fillId="0" borderId="41" xfId="0" applyBorder="1" applyAlignment="1" applyProtection="1">
      <alignment horizontal="left" vertical="center"/>
      <protection hidden="1"/>
    </xf>
    <xf numFmtId="0" fontId="45" fillId="0" borderId="0" xfId="2" applyFont="1" applyAlignment="1" applyProtection="1">
      <alignment horizontal="center" vertical="top"/>
      <protection hidden="1"/>
    </xf>
    <xf numFmtId="0" fontId="45" fillId="0" borderId="0" xfId="2" applyFont="1" applyAlignment="1" applyProtection="1">
      <alignment vertical="top"/>
      <protection hidden="1"/>
    </xf>
    <xf numFmtId="0" fontId="2" fillId="0" borderId="61" xfId="2" applyFont="1" applyBorder="1" applyAlignment="1" applyProtection="1">
      <alignment horizontal="center" vertical="center"/>
      <protection hidden="1"/>
    </xf>
    <xf numFmtId="0" fontId="2" fillId="0" borderId="62" xfId="2" applyFont="1" applyBorder="1" applyAlignment="1" applyProtection="1">
      <alignment horizontal="center" vertical="center"/>
      <protection hidden="1"/>
    </xf>
    <xf numFmtId="0" fontId="7" fillId="0" borderId="63" xfId="2" applyFont="1" applyBorder="1" applyAlignment="1" applyProtection="1">
      <alignment horizontal="center" vertical="center"/>
      <protection hidden="1"/>
    </xf>
    <xf numFmtId="0" fontId="7" fillId="0" borderId="64" xfId="2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right" vertical="center"/>
      <protection hidden="1"/>
    </xf>
    <xf numFmtId="0" fontId="29" fillId="0" borderId="0" xfId="2" applyFont="1" applyAlignment="1" applyProtection="1">
      <alignment horizontal="center" vertical="center"/>
      <protection hidden="1"/>
    </xf>
    <xf numFmtId="0" fontId="2" fillId="0" borderId="67" xfId="2" applyFont="1" applyBorder="1" applyAlignment="1" applyProtection="1">
      <alignment horizontal="center" vertical="center"/>
      <protection hidden="1"/>
    </xf>
    <xf numFmtId="0" fontId="7" fillId="0" borderId="61" xfId="2" applyFont="1" applyBorder="1" applyAlignment="1" applyProtection="1">
      <alignment horizontal="center" vertical="center"/>
      <protection hidden="1"/>
    </xf>
    <xf numFmtId="0" fontId="29" fillId="0" borderId="67" xfId="2" applyFont="1" applyBorder="1" applyAlignment="1" applyProtection="1">
      <alignment horizontal="center" vertical="center"/>
      <protection hidden="1"/>
    </xf>
    <xf numFmtId="0" fontId="29" fillId="0" borderId="61" xfId="2" applyFont="1" applyBorder="1" applyAlignment="1" applyProtection="1">
      <alignment horizontal="center" vertical="center"/>
      <protection hidden="1"/>
    </xf>
    <xf numFmtId="0" fontId="2" fillId="0" borderId="64" xfId="2" applyFont="1" applyBorder="1" applyAlignment="1" applyProtection="1">
      <alignment vertical="center"/>
      <protection hidden="1"/>
    </xf>
    <xf numFmtId="0" fontId="8" fillId="0" borderId="62" xfId="2" applyFont="1" applyBorder="1" applyAlignment="1" applyProtection="1">
      <alignment horizontal="center" vertical="center"/>
      <protection hidden="1"/>
    </xf>
    <xf numFmtId="0" fontId="8" fillId="0" borderId="67" xfId="2" applyFont="1" applyBorder="1" applyAlignment="1" applyProtection="1">
      <alignment horizontal="center" vertical="center"/>
      <protection hidden="1"/>
    </xf>
    <xf numFmtId="0" fontId="3" fillId="0" borderId="43" xfId="2" applyFont="1" applyBorder="1" applyAlignment="1" applyProtection="1">
      <alignment horizontal="left" vertical="center"/>
      <protection hidden="1"/>
    </xf>
    <xf numFmtId="0" fontId="3" fillId="0" borderId="44" xfId="2" applyFont="1" applyBorder="1" applyAlignment="1" applyProtection="1">
      <alignment horizontal="left" vertical="center"/>
      <protection hidden="1"/>
    </xf>
    <xf numFmtId="0" fontId="6" fillId="0" borderId="0" xfId="3" applyFont="1" applyBorder="1" applyAlignment="1" applyProtection="1">
      <alignment horizontal="center" vertical="center" shrinkToFit="1"/>
      <protection hidden="1"/>
    </xf>
    <xf numFmtId="0" fontId="15" fillId="0" borderId="68" xfId="3" applyFont="1" applyBorder="1" applyAlignment="1" applyProtection="1">
      <alignment horizontal="center" vertical="center" shrinkToFit="1"/>
      <protection hidden="1"/>
    </xf>
    <xf numFmtId="0" fontId="15" fillId="0" borderId="69" xfId="3" applyFont="1" applyBorder="1" applyAlignment="1" applyProtection="1">
      <alignment horizontal="center" vertical="center" shrinkToFit="1"/>
      <protection hidden="1"/>
    </xf>
    <xf numFmtId="0" fontId="15" fillId="0" borderId="70" xfId="3" applyFont="1" applyBorder="1" applyAlignment="1" applyProtection="1">
      <alignment horizontal="center" vertical="center" shrinkToFit="1"/>
      <protection hidden="1"/>
    </xf>
    <xf numFmtId="0" fontId="15" fillId="0" borderId="13" xfId="3" applyFont="1" applyBorder="1" applyAlignment="1" applyProtection="1">
      <alignment horizontal="center" vertical="center" shrinkToFit="1"/>
      <protection hidden="1"/>
    </xf>
    <xf numFmtId="0" fontId="9" fillId="0" borderId="71" xfId="3" applyFont="1" applyBorder="1" applyAlignment="1" applyProtection="1">
      <alignment horizontal="center" vertical="center"/>
      <protection hidden="1"/>
    </xf>
    <xf numFmtId="0" fontId="9" fillId="0" borderId="69" xfId="3" applyFont="1" applyBorder="1" applyAlignment="1" applyProtection="1">
      <alignment horizontal="center" vertical="center" shrinkToFit="1"/>
      <protection hidden="1"/>
    </xf>
    <xf numFmtId="0" fontId="9" fillId="0" borderId="70" xfId="3" applyFont="1" applyBorder="1" applyAlignment="1" applyProtection="1">
      <alignment horizontal="center" vertical="center" shrinkToFit="1"/>
      <protection hidden="1"/>
    </xf>
    <xf numFmtId="0" fontId="5" fillId="0" borderId="11" xfId="3" applyFont="1" applyBorder="1" applyAlignment="1" applyProtection="1">
      <alignment horizontal="left" vertical="center" shrinkToFit="1"/>
      <protection hidden="1"/>
    </xf>
    <xf numFmtId="0" fontId="5" fillId="0" borderId="4" xfId="3" applyFont="1" applyBorder="1" applyAlignment="1" applyProtection="1">
      <alignment horizontal="left" vertical="center" shrinkToFit="1"/>
      <protection hidden="1"/>
    </xf>
    <xf numFmtId="0" fontId="5" fillId="0" borderId="5" xfId="3" applyFont="1" applyBorder="1" applyAlignment="1" applyProtection="1">
      <alignment horizontal="left" vertical="center" shrinkToFit="1"/>
      <protection hidden="1"/>
    </xf>
    <xf numFmtId="0" fontId="5" fillId="0" borderId="72" xfId="3" applyNumberFormat="1" applyFont="1" applyBorder="1" applyAlignment="1" applyProtection="1">
      <alignment horizontal="center" vertical="center"/>
      <protection hidden="1"/>
    </xf>
    <xf numFmtId="0" fontId="5" fillId="0" borderId="73" xfId="3" applyNumberFormat="1" applyFont="1" applyBorder="1" applyAlignment="1" applyProtection="1">
      <alignment horizontal="center" vertical="center"/>
      <protection hidden="1"/>
    </xf>
    <xf numFmtId="0" fontId="2" fillId="0" borderId="8" xfId="3" applyNumberFormat="1" applyFont="1" applyBorder="1" applyAlignment="1" applyProtection="1">
      <alignment horizontal="right" vertical="center" shrinkToFit="1"/>
      <protection hidden="1"/>
    </xf>
    <xf numFmtId="0" fontId="2" fillId="0" borderId="0" xfId="3" applyNumberFormat="1" applyFont="1" applyBorder="1" applyAlignment="1" applyProtection="1">
      <alignment horizontal="right" vertical="center" shrinkToFit="1"/>
      <protection hidden="1"/>
    </xf>
    <xf numFmtId="0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16" fillId="0" borderId="74" xfId="3" applyNumberFormat="1" applyFont="1" applyBorder="1" applyAlignment="1" applyProtection="1">
      <alignment horizontal="center" vertical="center"/>
      <protection hidden="1"/>
    </xf>
    <xf numFmtId="0" fontId="16" fillId="0" borderId="75" xfId="3" applyNumberFormat="1" applyFont="1" applyBorder="1" applyAlignment="1" applyProtection="1">
      <alignment horizontal="center" vertical="center"/>
      <protection hidden="1"/>
    </xf>
    <xf numFmtId="0" fontId="7" fillId="3" borderId="14" xfId="3" applyNumberFormat="1" applyFont="1" applyFill="1" applyBorder="1" applyAlignment="1" applyProtection="1">
      <alignment horizontal="center" vertical="center"/>
      <protection hidden="1"/>
    </xf>
    <xf numFmtId="0" fontId="2" fillId="0" borderId="10" xfId="3" applyFont="1" applyBorder="1" applyAlignment="1" applyProtection="1">
      <alignment horizontal="right" vertical="center" shrinkToFit="1"/>
      <protection hidden="1"/>
    </xf>
    <xf numFmtId="0" fontId="2" fillId="0" borderId="6" xfId="3" applyFont="1" applyBorder="1" applyAlignment="1" applyProtection="1">
      <alignment horizontal="right" vertical="center" shrinkToFit="1"/>
      <protection hidden="1"/>
    </xf>
    <xf numFmtId="0" fontId="2" fillId="0" borderId="7" xfId="3" applyFont="1" applyBorder="1" applyAlignment="1" applyProtection="1">
      <alignment horizontal="right" vertical="center" shrinkToFit="1"/>
      <protection hidden="1"/>
    </xf>
    <xf numFmtId="0" fontId="5" fillId="0" borderId="11" xfId="3" applyNumberFormat="1" applyFont="1" applyBorder="1" applyAlignment="1" applyProtection="1">
      <alignment horizontal="left" vertical="center" shrinkToFit="1"/>
      <protection hidden="1"/>
    </xf>
    <xf numFmtId="0" fontId="5" fillId="0" borderId="4" xfId="3" applyNumberFormat="1" applyFont="1" applyBorder="1" applyAlignment="1" applyProtection="1">
      <alignment horizontal="left" vertical="center" shrinkToFit="1"/>
      <protection hidden="1"/>
    </xf>
    <xf numFmtId="0" fontId="5" fillId="0" borderId="5" xfId="3" applyNumberFormat="1" applyFont="1" applyBorder="1" applyAlignment="1" applyProtection="1">
      <alignment horizontal="left" vertical="center" shrinkToFit="1"/>
      <protection hidden="1"/>
    </xf>
    <xf numFmtId="0" fontId="5" fillId="0" borderId="76" xfId="3" applyNumberFormat="1" applyFont="1" applyBorder="1" applyAlignment="1" applyProtection="1">
      <alignment horizontal="center" vertical="center"/>
      <protection hidden="1"/>
    </xf>
    <xf numFmtId="0" fontId="5" fillId="0" borderId="77" xfId="3" applyNumberFormat="1" applyFont="1" applyBorder="1" applyAlignment="1" applyProtection="1">
      <alignment horizontal="center" vertical="center"/>
      <protection hidden="1"/>
    </xf>
    <xf numFmtId="0" fontId="7" fillId="3" borderId="13" xfId="3" applyNumberFormat="1" applyFont="1" applyFill="1" applyBorder="1" applyAlignment="1" applyProtection="1">
      <alignment horizontal="center" vertical="center"/>
      <protection hidden="1"/>
    </xf>
    <xf numFmtId="0" fontId="5" fillId="0" borderId="75" xfId="3" applyNumberFormat="1" applyFont="1" applyBorder="1" applyAlignment="1" applyProtection="1">
      <alignment horizontal="center" vertical="center"/>
      <protection hidden="1"/>
    </xf>
    <xf numFmtId="0" fontId="5" fillId="0" borderId="13" xfId="3" applyNumberFormat="1" applyFont="1" applyBorder="1" applyAlignment="1" applyProtection="1">
      <alignment horizontal="center" vertical="center"/>
      <protection hidden="1"/>
    </xf>
    <xf numFmtId="0" fontId="5" fillId="0" borderId="78" xfId="3" applyNumberFormat="1" applyFont="1" applyBorder="1" applyAlignment="1" applyProtection="1">
      <alignment horizontal="center" vertical="center" shrinkToFit="1"/>
      <protection hidden="1"/>
    </xf>
    <xf numFmtId="0" fontId="5" fillId="0" borderId="81" xfId="3" applyFont="1" applyBorder="1" applyAlignment="1" applyProtection="1">
      <alignment horizontal="center" vertical="center" shrinkToFit="1"/>
      <protection hidden="1"/>
    </xf>
    <xf numFmtId="0" fontId="2" fillId="0" borderId="10" xfId="3" applyNumberFormat="1" applyFont="1" applyBorder="1" applyAlignment="1" applyProtection="1">
      <alignment horizontal="right" vertical="center" shrinkToFit="1"/>
      <protection hidden="1"/>
    </xf>
    <xf numFmtId="0" fontId="2" fillId="0" borderId="6" xfId="3" applyNumberFormat="1" applyFont="1" applyBorder="1" applyAlignment="1" applyProtection="1">
      <alignment horizontal="right" vertical="center" shrinkToFit="1"/>
      <protection hidden="1"/>
    </xf>
    <xf numFmtId="0" fontId="2" fillId="0" borderId="7" xfId="3" applyNumberFormat="1" applyFont="1" applyBorder="1" applyAlignment="1" applyProtection="1">
      <alignment horizontal="right" vertical="center" shrinkToFit="1"/>
      <protection hidden="1"/>
    </xf>
    <xf numFmtId="0" fontId="5" fillId="0" borderId="79" xfId="3" applyFont="1" applyBorder="1" applyAlignment="1" applyProtection="1">
      <alignment horizontal="center" vertical="center" shrinkToFit="1"/>
      <protection hidden="1"/>
    </xf>
    <xf numFmtId="0" fontId="5" fillId="0" borderId="80" xfId="3" applyNumberFormat="1" applyFont="1" applyBorder="1" applyAlignment="1" applyProtection="1">
      <alignment horizontal="center" vertical="center" shrinkToFit="1"/>
      <protection hidden="1"/>
    </xf>
    <xf numFmtId="0" fontId="5" fillId="0" borderId="68" xfId="3" applyFont="1" applyBorder="1" applyAlignment="1" applyProtection="1">
      <alignment horizontal="center" vertical="center" shrinkToFit="1"/>
      <protection hidden="1"/>
    </xf>
    <xf numFmtId="0" fontId="5" fillId="0" borderId="71" xfId="3" applyNumberFormat="1" applyFont="1" applyBorder="1" applyAlignment="1" applyProtection="1">
      <alignment horizontal="center" vertical="center" shrinkToFit="1"/>
      <protection hidden="1"/>
    </xf>
    <xf numFmtId="1" fontId="32" fillId="0" borderId="13" xfId="3" applyNumberFormat="1" applyFont="1" applyBorder="1" applyAlignment="1" applyProtection="1">
      <alignment horizontal="center" vertical="center"/>
      <protection hidden="1"/>
    </xf>
    <xf numFmtId="1" fontId="15" fillId="0" borderId="0" xfId="3" applyNumberFormat="1" applyFont="1" applyBorder="1" applyAlignment="1" applyProtection="1">
      <alignment horizontal="center"/>
      <protection hidden="1"/>
    </xf>
    <xf numFmtId="0" fontId="9" fillId="0" borderId="0" xfId="3" applyFont="1" applyBorder="1" applyAlignment="1" applyProtection="1">
      <alignment horizontal="center" vertical="center"/>
      <protection hidden="1"/>
    </xf>
    <xf numFmtId="0" fontId="9" fillId="0" borderId="82" xfId="3" applyFont="1" applyBorder="1" applyAlignment="1" applyProtection="1">
      <alignment horizontal="center" vertical="center"/>
      <protection hidden="1"/>
    </xf>
    <xf numFmtId="0" fontId="15" fillId="0" borderId="82" xfId="3" applyNumberFormat="1" applyFont="1" applyBorder="1" applyAlignment="1" applyProtection="1">
      <alignment horizontal="center" vertical="center" shrinkToFit="1"/>
      <protection hidden="1"/>
    </xf>
    <xf numFmtId="0" fontId="15" fillId="0" borderId="83" xfId="3" applyFont="1" applyBorder="1" applyAlignment="1" applyProtection="1">
      <alignment horizontal="center"/>
      <protection hidden="1"/>
    </xf>
    <xf numFmtId="164" fontId="32" fillId="0" borderId="13" xfId="3" applyNumberFormat="1" applyFont="1" applyBorder="1" applyAlignment="1" applyProtection="1">
      <alignment horizontal="center" vertical="center"/>
      <protection hidden="1"/>
    </xf>
    <xf numFmtId="165" fontId="12" fillId="3" borderId="11" xfId="3" applyNumberFormat="1" applyFont="1" applyFill="1" applyBorder="1" applyAlignment="1" applyProtection="1">
      <alignment horizontal="center" vertical="center"/>
      <protection hidden="1"/>
    </xf>
    <xf numFmtId="165" fontId="12" fillId="3" borderId="4" xfId="3" applyNumberFormat="1" applyFont="1" applyFill="1" applyBorder="1" applyAlignment="1" applyProtection="1">
      <alignment horizontal="center" vertical="center"/>
      <protection hidden="1"/>
    </xf>
    <xf numFmtId="165" fontId="12" fillId="3" borderId="5" xfId="3" applyNumberFormat="1" applyFont="1" applyFill="1" applyBorder="1" applyAlignment="1" applyProtection="1">
      <alignment horizontal="center" vertical="center"/>
      <protection hidden="1"/>
    </xf>
    <xf numFmtId="165" fontId="12" fillId="3" borderId="10" xfId="3" applyNumberFormat="1" applyFont="1" applyFill="1" applyBorder="1" applyAlignment="1" applyProtection="1">
      <alignment horizontal="center" vertical="center"/>
      <protection hidden="1"/>
    </xf>
    <xf numFmtId="165" fontId="12" fillId="3" borderId="6" xfId="3" applyNumberFormat="1" applyFont="1" applyFill="1" applyBorder="1" applyAlignment="1" applyProtection="1">
      <alignment horizontal="center" vertical="center"/>
      <protection hidden="1"/>
    </xf>
    <xf numFmtId="165" fontId="12" fillId="3" borderId="7" xfId="3" applyNumberFormat="1" applyFont="1" applyFill="1" applyBorder="1" applyAlignment="1" applyProtection="1">
      <alignment horizontal="center" vertical="center"/>
      <protection hidden="1"/>
    </xf>
    <xf numFmtId="0" fontId="3" fillId="0" borderId="0" xfId="3" applyFont="1" applyBorder="1" applyAlignment="1" applyProtection="1">
      <alignment horizontal="center" vertical="center"/>
      <protection hidden="1"/>
    </xf>
    <xf numFmtId="0" fontId="12" fillId="3" borderId="75" xfId="3" applyNumberFormat="1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Border="1" applyAlignment="1" applyProtection="1">
      <alignment horizontal="center" vertical="center"/>
      <protection hidden="1"/>
    </xf>
    <xf numFmtId="164" fontId="32" fillId="3" borderId="84" xfId="3" applyNumberFormat="1" applyFont="1" applyFill="1" applyBorder="1" applyAlignment="1" applyProtection="1">
      <alignment horizontal="center"/>
      <protection hidden="1"/>
    </xf>
    <xf numFmtId="164" fontId="32" fillId="3" borderId="85" xfId="3" applyNumberFormat="1" applyFont="1" applyFill="1" applyBorder="1" applyAlignment="1" applyProtection="1">
      <alignment horizontal="center"/>
      <protection hidden="1"/>
    </xf>
  </cellXfs>
  <cellStyles count="17">
    <cellStyle name="Excel Built-in Normal" xfId="9"/>
    <cellStyle name="Heading" xfId="10"/>
    <cellStyle name="Heading1" xfId="11"/>
    <cellStyle name="Result" xfId="12"/>
    <cellStyle name="Result2" xfId="13"/>
    <cellStyle name="Standard" xfId="0" builtinId="0"/>
    <cellStyle name="Standard 2" xfId="1"/>
    <cellStyle name="Standard 2 2" xfId="14"/>
    <cellStyle name="Standard 2 3" xfId="15"/>
    <cellStyle name="Standard 2 4" xfId="7"/>
    <cellStyle name="Standard 3" xfId="8"/>
    <cellStyle name="Standard 4" xfId="6"/>
    <cellStyle name="Standard 5" xfId="5"/>
    <cellStyle name="Standard_Neue Spielberichte 4er Mannschaft" xfId="2"/>
    <cellStyle name="Standard_SLBL-Spielber1011+Wurfz" xfId="3"/>
    <cellStyle name="Standard_Spieler" xfId="4"/>
    <cellStyle name="Standard_Tabelle1 3" xfId="16"/>
  </cellStyles>
  <dxfs count="0"/>
  <tableStyles count="0" defaultTableStyle="TableStyleMedium2" defaultPivotStyle="PivotStyleLight16"/>
  <colors>
    <mruColors>
      <color rgb="FF89C822"/>
      <color rgb="FFC6E21E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4" dropStyle="combo" dx="16" fmlaLink="$B$8" fmlaRange="Vereine!$B$2:$B$34" sel="23" val="9"/>
</file>

<file path=xl/ctrlProps/ctrlProp2.xml><?xml version="1.0" encoding="utf-8"?>
<formControlPr xmlns="http://schemas.microsoft.com/office/spreadsheetml/2009/9/main" objectType="Drop" dropLines="24" dropStyle="combo" dx="16" fmlaLink="$B$18" fmlaRange="Vereine!$B$2:$B$34" sel="2"/>
</file>

<file path=xl/ctrlProps/ctrlProp3.xml><?xml version="1.0" encoding="utf-8"?>
<formControlPr xmlns="http://schemas.microsoft.com/office/spreadsheetml/2009/9/main" objectType="Drop" dropLines="4" dropStyle="combo" dx="16" fmlaLink="$B$24" fmlaRange="Vereine!$F$2:$F$5" sel="1" val="0"/>
</file>

<file path=xl/ctrlProps/ctrlProp4.xml><?xml version="1.0" encoding="utf-8"?>
<formControlPr xmlns="http://schemas.microsoft.com/office/spreadsheetml/2009/9/main" objectType="Drop" dropLines="6" dropStyle="combo" dx="16" fmlaLink="$F$8" fmlaRange="$C$3:$C$6" sel="1" val="0"/>
</file>

<file path=xl/ctrlProps/ctrlProp5.xml><?xml version="1.0" encoding="utf-8"?>
<formControlPr xmlns="http://schemas.microsoft.com/office/spreadsheetml/2009/9/main" objectType="Drop" dropLines="6" dropStyle="combo" dx="16" fmlaLink="$F$18" fmlaRange="$C$13:$C$16" sel="2" val="0"/>
</file>

<file path=xl/ctrlProps/ctrlProp6.xml><?xml version="1.0" encoding="utf-8"?>
<formControlPr xmlns="http://schemas.microsoft.com/office/spreadsheetml/2009/9/main" objectType="Drop" dropLines="22" dropStyle="combo" dx="16" fmlaLink="$B$21" fmlaRange="Vereine!$I$2:$I$23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981075</xdr:colOff>
          <xdr:row>7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17</xdr:row>
          <xdr:rowOff>28575</xdr:rowOff>
        </xdr:from>
        <xdr:to>
          <xdr:col>2</xdr:col>
          <xdr:colOff>971550</xdr:colOff>
          <xdr:row>17</xdr:row>
          <xdr:rowOff>171450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38100</xdr:rowOff>
        </xdr:from>
        <xdr:to>
          <xdr:col>2</xdr:col>
          <xdr:colOff>285750</xdr:colOff>
          <xdr:row>24</xdr:row>
          <xdr:rowOff>9525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6</xdr:row>
          <xdr:rowOff>9525</xdr:rowOff>
        </xdr:from>
        <xdr:to>
          <xdr:col>10</xdr:col>
          <xdr:colOff>180975</xdr:colOff>
          <xdr:row>7</xdr:row>
          <xdr:rowOff>9525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16</xdr:row>
          <xdr:rowOff>0</xdr:rowOff>
        </xdr:from>
        <xdr:to>
          <xdr:col>10</xdr:col>
          <xdr:colOff>180975</xdr:colOff>
          <xdr:row>17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95250</xdr:rowOff>
        </xdr:from>
        <xdr:to>
          <xdr:col>2</xdr:col>
          <xdr:colOff>9525</xdr:colOff>
          <xdr:row>20</xdr:row>
          <xdr:rowOff>114300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28575</xdr:colOff>
      <xdr:row>0</xdr:row>
      <xdr:rowOff>0</xdr:rowOff>
    </xdr:from>
    <xdr:to>
      <xdr:col>32</xdr:col>
      <xdr:colOff>142875</xdr:colOff>
      <xdr:row>2</xdr:row>
      <xdr:rowOff>0</xdr:rowOff>
    </xdr:to>
    <xdr:pic>
      <xdr:nvPicPr>
        <xdr:cNvPr id="7183" name="Picture 1" descr="ÖSKB Logo 2003 Rund gro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10800" y="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276225</xdr:colOff>
      <xdr:row>28</xdr:row>
      <xdr:rowOff>209550</xdr:rowOff>
    </xdr:from>
    <xdr:to>
      <xdr:col>24</xdr:col>
      <xdr:colOff>200025</xdr:colOff>
      <xdr:row>28</xdr:row>
      <xdr:rowOff>209550</xdr:rowOff>
    </xdr:to>
    <xdr:sp macro="" textlink="">
      <xdr:nvSpPr>
        <xdr:cNvPr id="7184" name="Line 2"/>
        <xdr:cNvSpPr>
          <a:spLocks noChangeShapeType="1"/>
        </xdr:cNvSpPr>
      </xdr:nvSpPr>
      <xdr:spPr bwMode="auto">
        <a:xfrm>
          <a:off x="6943725" y="7372350"/>
          <a:ext cx="2524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kumente%20und%20Einstellungen\ESV\Eigene%20Dateien\SLBL-Spielber1011+Wurf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blatt "/>
      <sheetName val="MA Liste"/>
      <sheetName val="MS-Spiel 6er Bildschirm"/>
      <sheetName val="MS-Spiel 6er mit Formeln"/>
      <sheetName val="Schiedsrichterblatt "/>
      <sheetName val="Wurfzettel"/>
      <sheetName val="Eingabeblatt mit  Kommentaren "/>
      <sheetName val="Vereinsnummern"/>
      <sheetName val="Spieler"/>
      <sheetName val="Eingabeblatt  erweitert"/>
    </sheetNames>
    <sheetDataSet>
      <sheetData sheetId="0"/>
      <sheetData sheetId="1"/>
      <sheetData sheetId="2"/>
      <sheetData sheetId="3">
        <row r="16">
          <cell r="C16" t="str">
            <v/>
          </cell>
          <cell r="F16" t="str">
            <v/>
          </cell>
          <cell r="H16" t="str">
            <v/>
          </cell>
          <cell r="J16" t="str">
            <v/>
          </cell>
          <cell r="L16" t="str">
            <v/>
          </cell>
          <cell r="T16" t="str">
            <v/>
          </cell>
          <cell r="Y16" t="str">
            <v/>
          </cell>
          <cell r="AA16" t="str">
            <v/>
          </cell>
          <cell r="AC16" t="str">
            <v/>
          </cell>
          <cell r="AE16" t="str">
            <v/>
          </cell>
        </row>
        <row r="17">
          <cell r="C17" t="str">
            <v/>
          </cell>
          <cell r="T17" t="str">
            <v/>
          </cell>
        </row>
        <row r="18">
          <cell r="C18" t="str">
            <v/>
          </cell>
          <cell r="F18" t="str">
            <v/>
          </cell>
          <cell r="H18" t="str">
            <v/>
          </cell>
          <cell r="J18" t="str">
            <v/>
          </cell>
          <cell r="L18" t="str">
            <v/>
          </cell>
          <cell r="T18" t="str">
            <v/>
          </cell>
          <cell r="Y18" t="str">
            <v/>
          </cell>
          <cell r="AA18" t="str">
            <v/>
          </cell>
          <cell r="AC18" t="str">
            <v/>
          </cell>
          <cell r="AE18" t="str">
            <v/>
          </cell>
        </row>
        <row r="19">
          <cell r="C19" t="str">
            <v/>
          </cell>
          <cell r="T19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indexed="58"/>
  </sheetPr>
  <dimension ref="A1:K27"/>
  <sheetViews>
    <sheetView showGridLines="0" zoomScaleNormal="100" workbookViewId="0">
      <selection activeCell="B9" sqref="B9:C9"/>
    </sheetView>
  </sheetViews>
  <sheetFormatPr baseColWidth="10" defaultColWidth="11.42578125" defaultRowHeight="14.25"/>
  <cols>
    <col min="1" max="1" width="15.85546875" style="6" customWidth="1"/>
    <col min="2" max="2" width="10.28515625" style="4" customWidth="1"/>
    <col min="3" max="3" width="30.42578125" style="5" customWidth="1"/>
    <col min="4" max="4" width="9" style="4" customWidth="1"/>
    <col min="5" max="5" width="5.7109375" style="4" customWidth="1"/>
    <col min="6" max="6" width="9.42578125" style="4" bestFit="1" customWidth="1"/>
    <col min="7" max="7" width="5.7109375" style="4" customWidth="1"/>
    <col min="8" max="8" width="9.42578125" style="4" bestFit="1" customWidth="1"/>
    <col min="9" max="9" width="5.7109375" style="4" customWidth="1"/>
    <col min="10" max="10" width="10.5703125" style="4" customWidth="1"/>
    <col min="11" max="11" width="5.7109375" style="4" customWidth="1"/>
    <col min="12" max="16384" width="11.42578125" style="4"/>
  </cols>
  <sheetData>
    <row r="1" spans="1:11" s="3" customFormat="1" ht="15">
      <c r="A1" s="197" t="s">
        <v>30</v>
      </c>
      <c r="B1" s="199" t="s">
        <v>411</v>
      </c>
      <c r="C1" s="173" t="s">
        <v>31</v>
      </c>
      <c r="D1" s="171" t="s">
        <v>32</v>
      </c>
      <c r="E1" s="172"/>
      <c r="F1" s="171" t="s">
        <v>33</v>
      </c>
      <c r="G1" s="172"/>
      <c r="H1" s="171" t="s">
        <v>34</v>
      </c>
      <c r="I1" s="172"/>
      <c r="J1" s="171" t="s">
        <v>35</v>
      </c>
      <c r="K1" s="172"/>
    </row>
    <row r="2" spans="1:11" s="3" customFormat="1" ht="15.75" thickBot="1">
      <c r="A2" s="198"/>
      <c r="B2" s="200"/>
      <c r="C2" s="174"/>
      <c r="D2" s="129" t="s">
        <v>36</v>
      </c>
      <c r="E2" s="130" t="s">
        <v>37</v>
      </c>
      <c r="F2" s="129" t="s">
        <v>36</v>
      </c>
      <c r="G2" s="130" t="s">
        <v>37</v>
      </c>
      <c r="H2" s="129" t="s">
        <v>36</v>
      </c>
      <c r="I2" s="130" t="s">
        <v>37</v>
      </c>
      <c r="J2" s="129" t="s">
        <v>36</v>
      </c>
      <c r="K2" s="130" t="s">
        <v>37</v>
      </c>
    </row>
    <row r="3" spans="1:11">
      <c r="A3" s="12" t="s">
        <v>38</v>
      </c>
      <c r="B3" s="149"/>
      <c r="C3" s="13" t="str">
        <f>IF(ISBLANK(B3),"Bitte Passnr Eingeben",LOOKUP(B3,Spieler!$A:$A,Spieler!$B:$B) &amp;" "&amp;LOOKUP(B3,Spieler!$A:$A,Spieler!$C:$C))</f>
        <v>Bitte Passnr Eingeben</v>
      </c>
      <c r="D3" s="153"/>
      <c r="E3" s="93"/>
      <c r="F3" s="153"/>
      <c r="G3" s="93"/>
      <c r="H3" s="153"/>
      <c r="I3" s="93"/>
      <c r="J3" s="153"/>
      <c r="K3" s="93"/>
    </row>
    <row r="4" spans="1:11">
      <c r="A4" s="131" t="s">
        <v>39</v>
      </c>
      <c r="B4" s="150"/>
      <c r="C4" s="15" t="str">
        <f>IF(ISBLANK(B4),"Bitte Passnr Eingeben",LOOKUP(B4,Spieler!$A:$A,Spieler!$B:$B) &amp;" "&amp;LOOKUP(B4,Spieler!$A:$A,Spieler!$C:$C))</f>
        <v>Bitte Passnr Eingeben</v>
      </c>
      <c r="D4" s="154"/>
      <c r="E4" s="94"/>
      <c r="F4" s="154"/>
      <c r="G4" s="94"/>
      <c r="H4" s="154"/>
      <c r="I4" s="94"/>
      <c r="J4" s="154"/>
      <c r="K4" s="94"/>
    </row>
    <row r="5" spans="1:11">
      <c r="A5" s="14" t="s">
        <v>40</v>
      </c>
      <c r="B5" s="150"/>
      <c r="C5" s="15" t="str">
        <f>IF(ISBLANK(B5),"Bitte Passnr Eingeben",LOOKUP(B5,Spieler!$A:$A,Spieler!$B:$B) &amp;" "&amp;LOOKUP(B5,Spieler!$A:$A,Spieler!$C:$C))</f>
        <v>Bitte Passnr Eingeben</v>
      </c>
      <c r="D5" s="155"/>
      <c r="E5" s="95"/>
      <c r="F5" s="155"/>
      <c r="G5" s="95"/>
      <c r="H5" s="155"/>
      <c r="I5" s="95"/>
      <c r="J5" s="155"/>
      <c r="K5" s="94"/>
    </row>
    <row r="6" spans="1:11" ht="15" thickBot="1">
      <c r="A6" s="45" t="s">
        <v>41</v>
      </c>
      <c r="B6" s="151"/>
      <c r="C6" s="16" t="str">
        <f>IF(ISBLANK(B6),"Bitte Passnr Eingeben",LOOKUP(B6,Spieler!$A:$A,Spieler!$B:$B) &amp;" "&amp;LOOKUP(B6,Spieler!$A:$A,Spieler!$C:$C))</f>
        <v>Bitte Passnr Eingeben</v>
      </c>
      <c r="D6" s="156"/>
      <c r="E6" s="96"/>
      <c r="F6" s="156"/>
      <c r="G6" s="96"/>
      <c r="H6" s="156"/>
      <c r="I6" s="96"/>
      <c r="J6" s="156"/>
      <c r="K6" s="96"/>
    </row>
    <row r="7" spans="1:11" ht="15" thickBot="1">
      <c r="A7" s="44" t="s">
        <v>42</v>
      </c>
      <c r="B7" s="152"/>
      <c r="C7" s="40" t="str">
        <f>IF(ISBLANK(B7),"Bitte Passnr Eingeben",LOOKUP(B7,Spieler!$A:$A,Spieler!$B:$B) &amp;" "&amp;LOOKUP(B7,Spieler!$A:$A,Spieler!$C:$C))</f>
        <v>Bitte Passnr Eingeben</v>
      </c>
      <c r="D7" s="41" t="s">
        <v>19</v>
      </c>
      <c r="E7" s="186"/>
      <c r="F7" s="187"/>
      <c r="G7" s="179" t="s">
        <v>20</v>
      </c>
      <c r="H7" s="179"/>
      <c r="I7" s="180"/>
      <c r="J7" s="177">
        <f>IF(F8=1,B3,IF(F8=2,B4,IF(F8=3,B5,IF(F8=4,B6,""))))</f>
        <v>0</v>
      </c>
      <c r="K7" s="178"/>
    </row>
    <row r="8" spans="1:11" ht="23.25" customHeight="1" thickBot="1">
      <c r="A8" s="132" t="s">
        <v>43</v>
      </c>
      <c r="B8" s="28">
        <v>23</v>
      </c>
      <c r="C8" s="17"/>
      <c r="D8" s="144" t="s">
        <v>431</v>
      </c>
      <c r="E8" s="145"/>
      <c r="F8" s="19">
        <v>1</v>
      </c>
      <c r="G8" s="18"/>
      <c r="H8" s="20"/>
      <c r="I8" s="20"/>
      <c r="J8" s="20"/>
      <c r="K8" s="21"/>
    </row>
    <row r="9" spans="1:11" ht="13.5" customHeight="1">
      <c r="A9" s="124" t="s">
        <v>407</v>
      </c>
      <c r="B9" s="189"/>
      <c r="C9" s="189"/>
      <c r="D9" s="201"/>
      <c r="E9" s="201"/>
      <c r="F9" s="201"/>
      <c r="G9" s="201"/>
      <c r="H9" s="201"/>
      <c r="I9" s="126"/>
      <c r="J9" s="127"/>
      <c r="K9" s="128"/>
    </row>
    <row r="10" spans="1:11" ht="15.75" thickBot="1">
      <c r="A10" s="124"/>
      <c r="B10" s="188"/>
      <c r="C10" s="188"/>
      <c r="D10" s="25"/>
      <c r="E10" s="25"/>
      <c r="F10" s="25"/>
      <c r="G10" s="25"/>
      <c r="H10" s="25"/>
      <c r="I10" s="25"/>
      <c r="J10" s="25"/>
      <c r="K10" s="26"/>
    </row>
    <row r="11" spans="1:11" ht="14.25" customHeight="1">
      <c r="A11" s="197" t="s">
        <v>44</v>
      </c>
      <c r="B11" s="199" t="s">
        <v>411</v>
      </c>
      <c r="C11" s="175" t="s">
        <v>31</v>
      </c>
      <c r="D11" s="171" t="s">
        <v>32</v>
      </c>
      <c r="E11" s="172"/>
      <c r="F11" s="171" t="s">
        <v>33</v>
      </c>
      <c r="G11" s="172"/>
      <c r="H11" s="171" t="s">
        <v>34</v>
      </c>
      <c r="I11" s="172"/>
      <c r="J11" s="171" t="s">
        <v>35</v>
      </c>
      <c r="K11" s="172"/>
    </row>
    <row r="12" spans="1:11" ht="14.25" customHeight="1" thickBot="1">
      <c r="A12" s="202"/>
      <c r="B12" s="200"/>
      <c r="C12" s="176"/>
      <c r="D12" s="129" t="s">
        <v>36</v>
      </c>
      <c r="E12" s="130" t="s">
        <v>37</v>
      </c>
      <c r="F12" s="129" t="s">
        <v>36</v>
      </c>
      <c r="G12" s="130" t="s">
        <v>37</v>
      </c>
      <c r="H12" s="129" t="s">
        <v>36</v>
      </c>
      <c r="I12" s="130" t="s">
        <v>37</v>
      </c>
      <c r="J12" s="129" t="s">
        <v>36</v>
      </c>
      <c r="K12" s="130" t="s">
        <v>37</v>
      </c>
    </row>
    <row r="13" spans="1:11">
      <c r="A13" s="12" t="s">
        <v>38</v>
      </c>
      <c r="B13" s="157"/>
      <c r="C13" s="13" t="str">
        <f>IF(ISBLANK(B13),"Bitte Passnr Eingeben",LOOKUP(B13,Spieler!$A:$A,Spieler!$B:$B) &amp;" "&amp;LOOKUP(B13,Spieler!$A:$A,Spieler!$C:$C))</f>
        <v>Bitte Passnr Eingeben</v>
      </c>
      <c r="D13" s="153"/>
      <c r="E13" s="93"/>
      <c r="F13" s="153"/>
      <c r="G13" s="93"/>
      <c r="H13" s="153"/>
      <c r="I13" s="93"/>
      <c r="J13" s="153"/>
      <c r="K13" s="93"/>
    </row>
    <row r="14" spans="1:11">
      <c r="A14" s="14" t="s">
        <v>39</v>
      </c>
      <c r="B14" s="158"/>
      <c r="C14" s="15" t="str">
        <f>IF(ISBLANK(B14),"Bitte Passnr Eingeben",LOOKUP(B14,Spieler!$A:$A,Spieler!$B:$B) &amp;" "&amp;LOOKUP(B14,Spieler!$A:$A,Spieler!$C:$C))</f>
        <v>Bitte Passnr Eingeben</v>
      </c>
      <c r="D14" s="154"/>
      <c r="E14" s="94"/>
      <c r="F14" s="154"/>
      <c r="G14" s="94"/>
      <c r="H14" s="154"/>
      <c r="I14" s="94"/>
      <c r="J14" s="154"/>
      <c r="K14" s="94"/>
    </row>
    <row r="15" spans="1:11">
      <c r="A15" s="14" t="s">
        <v>40</v>
      </c>
      <c r="B15" s="158"/>
      <c r="C15" s="15" t="str">
        <f>IF(ISBLANK(B15),"Bitte Passnr Eingeben",LOOKUP(B15,Spieler!$A:$A,Spieler!$B:$B) &amp;" "&amp;LOOKUP(B15,Spieler!$A:$A,Spieler!$C:$C))</f>
        <v>Bitte Passnr Eingeben</v>
      </c>
      <c r="D15" s="155"/>
      <c r="E15" s="95"/>
      <c r="F15" s="155"/>
      <c r="G15" s="95"/>
      <c r="H15" s="155"/>
      <c r="I15" s="95"/>
      <c r="J15" s="155"/>
      <c r="K15" s="94"/>
    </row>
    <row r="16" spans="1:11" ht="15" thickBot="1">
      <c r="A16" s="45" t="s">
        <v>41</v>
      </c>
      <c r="B16" s="151"/>
      <c r="C16" s="16" t="str">
        <f>IF(ISBLANK(B16),"Bitte Passnr Eingeben",LOOKUP(B16,Spieler!$A:$A,Spieler!$B:$B) &amp;" "&amp;LOOKUP(B16,Spieler!$A:$A,Spieler!$C:$C))</f>
        <v>Bitte Passnr Eingeben</v>
      </c>
      <c r="D16" s="156"/>
      <c r="E16" s="96"/>
      <c r="F16" s="156"/>
      <c r="G16" s="96"/>
      <c r="H16" s="156"/>
      <c r="I16" s="96"/>
      <c r="J16" s="156"/>
      <c r="K16" s="96"/>
    </row>
    <row r="17" spans="1:11" ht="15" thickBot="1">
      <c r="A17" s="44" t="s">
        <v>42</v>
      </c>
      <c r="B17" s="159"/>
      <c r="C17" s="40" t="str">
        <f>IF(ISBLANK(B17),"Bitte Passnr Eingeben",LOOKUP(B17,Spieler!$A:$A,Spieler!$B:$B) &amp;" "&amp;LOOKUP(B17,Spieler!$A:$A,Spieler!$C:$C))</f>
        <v>Bitte Passnr Eingeben</v>
      </c>
      <c r="D17" s="27" t="s">
        <v>19</v>
      </c>
      <c r="E17" s="186"/>
      <c r="F17" s="187"/>
      <c r="G17" s="179" t="s">
        <v>20</v>
      </c>
      <c r="H17" s="179"/>
      <c r="I17" s="180"/>
      <c r="J17" s="177">
        <f>IF(F18=1,B13,IF(F18=2,B14,IF(F18=3,B15,IF(F18=4,B16,""))))</f>
        <v>0</v>
      </c>
      <c r="K17" s="178"/>
    </row>
    <row r="18" spans="1:11" ht="24.75" customHeight="1" thickBot="1">
      <c r="A18" s="132" t="s">
        <v>47</v>
      </c>
      <c r="B18" s="28">
        <v>2</v>
      </c>
      <c r="C18" s="17"/>
      <c r="D18" s="144" t="s">
        <v>431</v>
      </c>
      <c r="E18" s="145"/>
      <c r="F18" s="28">
        <v>2</v>
      </c>
      <c r="G18" s="18"/>
      <c r="H18" s="20"/>
      <c r="I18" s="20"/>
      <c r="J18" s="20"/>
      <c r="K18" s="21"/>
    </row>
    <row r="19" spans="1:11" ht="16.5" customHeight="1" thickBot="1">
      <c r="A19" s="125" t="s">
        <v>407</v>
      </c>
      <c r="B19" s="194"/>
      <c r="C19" s="194"/>
      <c r="D19" s="195"/>
      <c r="E19" s="195"/>
      <c r="F19" s="195"/>
      <c r="G19" s="195"/>
      <c r="H19" s="195"/>
      <c r="I19" s="123"/>
      <c r="J19" s="22"/>
      <c r="K19" s="23"/>
    </row>
    <row r="20" spans="1:11">
      <c r="A20" s="29"/>
      <c r="B20" s="30"/>
      <c r="C20" s="31"/>
      <c r="D20" s="190" t="s">
        <v>150</v>
      </c>
      <c r="E20" s="191"/>
      <c r="F20" s="191"/>
      <c r="G20" s="191"/>
      <c r="H20" s="191"/>
      <c r="I20" s="191"/>
      <c r="J20" s="191"/>
      <c r="K20" s="192"/>
    </row>
    <row r="21" spans="1:11" ht="15" thickBot="1">
      <c r="A21" s="24" t="s">
        <v>216</v>
      </c>
      <c r="B21" s="36">
        <v>1</v>
      </c>
      <c r="C21" s="42"/>
      <c r="D21" s="32" t="s">
        <v>149</v>
      </c>
      <c r="E21" s="196"/>
      <c r="F21" s="196"/>
      <c r="G21" s="196"/>
      <c r="H21" s="196"/>
      <c r="I21" s="196"/>
      <c r="J21" s="33" t="s">
        <v>148</v>
      </c>
      <c r="K21" s="146"/>
    </row>
    <row r="22" spans="1:11">
      <c r="A22" s="24" t="s">
        <v>45</v>
      </c>
      <c r="B22" s="147"/>
      <c r="C22" s="203"/>
      <c r="D22" s="203"/>
      <c r="E22" s="203"/>
      <c r="F22" s="203"/>
      <c r="G22" s="34"/>
      <c r="H22" s="34"/>
      <c r="I22" s="34"/>
      <c r="J22" s="18"/>
      <c r="K22" s="35"/>
    </row>
    <row r="23" spans="1:11">
      <c r="A23" s="24" t="s">
        <v>401</v>
      </c>
      <c r="B23" s="148"/>
      <c r="C23" s="34"/>
      <c r="D23" s="34"/>
      <c r="E23" s="34"/>
      <c r="F23" s="34"/>
      <c r="G23" s="34"/>
      <c r="H23" s="34"/>
      <c r="I23" s="34"/>
      <c r="J23" s="18"/>
      <c r="K23" s="35"/>
    </row>
    <row r="24" spans="1:11" ht="19.5" customHeight="1">
      <c r="A24" s="24" t="s">
        <v>400</v>
      </c>
      <c r="B24" s="36">
        <v>1</v>
      </c>
      <c r="C24" s="17"/>
      <c r="D24" s="18"/>
      <c r="E24" s="18"/>
      <c r="F24" s="18"/>
      <c r="G24" s="18"/>
      <c r="H24" s="18"/>
      <c r="I24" s="18"/>
      <c r="J24" s="18"/>
      <c r="K24" s="35"/>
    </row>
    <row r="25" spans="1:11">
      <c r="A25" s="24" t="s">
        <v>146</v>
      </c>
      <c r="B25" s="193" t="s">
        <v>147</v>
      </c>
      <c r="C25" s="193"/>
      <c r="D25" s="183"/>
      <c r="E25" s="184"/>
      <c r="F25" s="185" t="s">
        <v>47</v>
      </c>
      <c r="G25" s="185"/>
      <c r="H25" s="183"/>
      <c r="I25" s="184"/>
      <c r="J25" s="37"/>
      <c r="K25" s="38"/>
    </row>
    <row r="26" spans="1:11">
      <c r="A26" s="24" t="s">
        <v>46</v>
      </c>
      <c r="B26" s="193" t="s">
        <v>147</v>
      </c>
      <c r="C26" s="193"/>
      <c r="D26" s="183"/>
      <c r="E26" s="184"/>
      <c r="F26" s="185" t="s">
        <v>47</v>
      </c>
      <c r="G26" s="185"/>
      <c r="H26" s="183"/>
      <c r="I26" s="184"/>
      <c r="J26" s="25"/>
      <c r="K26" s="26"/>
    </row>
    <row r="27" spans="1:11" ht="15.75" thickBot="1">
      <c r="A27" s="39"/>
      <c r="B27" s="181" t="s">
        <v>203</v>
      </c>
      <c r="C27" s="181"/>
      <c r="D27" s="181"/>
      <c r="E27" s="181"/>
      <c r="F27" s="181"/>
      <c r="G27" s="181"/>
      <c r="H27" s="181"/>
      <c r="I27" s="181"/>
      <c r="J27" s="181"/>
      <c r="K27" s="182"/>
    </row>
  </sheetData>
  <sheetProtection formatCells="0" formatColumns="0" formatRows="0" insertColumns="0" insertRows="0" insertHyperlinks="0" deleteColumns="0" deleteRows="0" sort="0" autoFilter="0" pivotTables="0"/>
  <protectedRanges>
    <protectedRange sqref="B3:B7 D3:K6 E7 B13:B17 D13:K16 E17 B19 E21 K21 B22:B23 D25:E26 H25:I26 B9 E18 E8" name="Bereich1"/>
  </protectedRanges>
  <mergeCells count="37">
    <mergeCell ref="B26:C26"/>
    <mergeCell ref="H11:I11"/>
    <mergeCell ref="D11:E11"/>
    <mergeCell ref="A11:A12"/>
    <mergeCell ref="G17:I17"/>
    <mergeCell ref="F25:G25"/>
    <mergeCell ref="H25:I25"/>
    <mergeCell ref="C22:F22"/>
    <mergeCell ref="A1:A2"/>
    <mergeCell ref="B1:B2"/>
    <mergeCell ref="B11:B12"/>
    <mergeCell ref="D1:E1"/>
    <mergeCell ref="D9:H9"/>
    <mergeCell ref="B27:K27"/>
    <mergeCell ref="D26:E26"/>
    <mergeCell ref="F26:G26"/>
    <mergeCell ref="H26:I26"/>
    <mergeCell ref="E7:F7"/>
    <mergeCell ref="B10:C10"/>
    <mergeCell ref="B9:C9"/>
    <mergeCell ref="J17:K17"/>
    <mergeCell ref="J11:K11"/>
    <mergeCell ref="E17:F17"/>
    <mergeCell ref="D20:K20"/>
    <mergeCell ref="B25:C25"/>
    <mergeCell ref="B19:C19"/>
    <mergeCell ref="D19:H19"/>
    <mergeCell ref="E21:I21"/>
    <mergeCell ref="D25:E25"/>
    <mergeCell ref="J1:K1"/>
    <mergeCell ref="C1:C2"/>
    <mergeCell ref="C11:C12"/>
    <mergeCell ref="F1:G1"/>
    <mergeCell ref="H1:I1"/>
    <mergeCell ref="J7:K7"/>
    <mergeCell ref="G7:I7"/>
    <mergeCell ref="F11:G11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981075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0</xdr:col>
                    <xdr:colOff>695325</xdr:colOff>
                    <xdr:row>17</xdr:row>
                    <xdr:rowOff>28575</xdr:rowOff>
                  </from>
                  <to>
                    <xdr:col>2</xdr:col>
                    <xdr:colOff>971550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38100</xdr:rowOff>
                  </from>
                  <to>
                    <xdr:col>2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7</xdr:col>
                    <xdr:colOff>219075</xdr:colOff>
                    <xdr:row>6</xdr:row>
                    <xdr:rowOff>9525</xdr:rowOff>
                  </from>
                  <to>
                    <xdr:col>10</xdr:col>
                    <xdr:colOff>180975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 moveWithCells="1">
                  <from>
                    <xdr:col>7</xdr:col>
                    <xdr:colOff>219075</xdr:colOff>
                    <xdr:row>16</xdr:row>
                    <xdr:rowOff>0</xdr:rowOff>
                  </from>
                  <to>
                    <xdr:col>10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locked="0" defaultSize="0" autoLine="0" autoPict="0">
                <anchor moveWithCells="1">
                  <from>
                    <xdr:col>1</xdr:col>
                    <xdr:colOff>0</xdr:colOff>
                    <xdr:row>19</xdr:row>
                    <xdr:rowOff>95250</xdr:rowOff>
                  </from>
                  <to>
                    <xdr:col>2</xdr:col>
                    <xdr:colOff>9525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H33"/>
  <sheetViews>
    <sheetView showGridLines="0" zoomScaleNormal="100" workbookViewId="0">
      <selection activeCell="W12" sqref="W12:X12"/>
    </sheetView>
  </sheetViews>
  <sheetFormatPr baseColWidth="10" defaultColWidth="12.7109375" defaultRowHeight="12.75"/>
  <cols>
    <col min="1" max="1" width="8.85546875" style="98" customWidth="1"/>
    <col min="2" max="2" width="3.42578125" style="98" customWidth="1"/>
    <col min="3" max="4" width="13.85546875" style="98" customWidth="1"/>
    <col min="5" max="5" width="4.42578125" style="98" customWidth="1"/>
    <col min="6" max="13" width="3.42578125" style="98" customWidth="1"/>
    <col min="14" max="15" width="3.85546875" style="98" customWidth="1"/>
    <col min="16" max="16" width="7.28515625" style="103" customWidth="1"/>
    <col min="17" max="17" width="0.85546875" style="98" customWidth="1"/>
    <col min="18" max="18" width="8.85546875" style="98" customWidth="1"/>
    <col min="19" max="19" width="3.42578125" style="98" customWidth="1"/>
    <col min="20" max="21" width="13.85546875" style="98" customWidth="1"/>
    <col min="22" max="22" width="4.42578125" style="98" customWidth="1"/>
    <col min="23" max="30" width="3.42578125" style="98" customWidth="1"/>
    <col min="31" max="32" width="3.85546875" style="98" customWidth="1"/>
    <col min="33" max="33" width="7.28515625" style="98" customWidth="1"/>
    <col min="34" max="34" width="12.7109375" style="104"/>
    <col min="35" max="16384" width="12.7109375" style="8"/>
  </cols>
  <sheetData>
    <row r="1" spans="1:34" s="7" customFormat="1" ht="63" customHeight="1">
      <c r="A1" s="313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98"/>
    </row>
    <row r="2" spans="1:34" s="7" customFormat="1" ht="23.25" customHeight="1">
      <c r="A2" s="279" t="s">
        <v>1</v>
      </c>
      <c r="B2" s="279"/>
      <c r="C2" s="280" t="str">
        <f>LOOKUP(Daten!B21,Vereine!H:H,Vereine!I:I)</f>
        <v>H 1</v>
      </c>
      <c r="D2" s="281"/>
      <c r="E2" s="98"/>
      <c r="F2" s="284" t="s">
        <v>402</v>
      </c>
      <c r="G2" s="285"/>
      <c r="H2" s="285"/>
      <c r="I2" s="285"/>
      <c r="J2" s="285"/>
      <c r="K2" s="285"/>
      <c r="L2" s="285"/>
      <c r="M2" s="286"/>
      <c r="N2" s="99"/>
      <c r="O2" s="99"/>
      <c r="P2" s="100"/>
      <c r="Q2" s="98"/>
      <c r="R2" s="264" t="s">
        <v>2</v>
      </c>
      <c r="S2" s="264"/>
      <c r="T2" s="264"/>
      <c r="U2" s="274" t="str">
        <f>LOOKUP(Daten!B24,Vereine!E:E,Vereine!F:F)</f>
        <v>Landesliga Herren</v>
      </c>
      <c r="V2" s="274"/>
      <c r="W2" s="274"/>
      <c r="X2" s="274"/>
      <c r="Y2" s="274"/>
      <c r="Z2" s="274"/>
      <c r="AA2" s="274"/>
      <c r="AB2" s="133"/>
      <c r="AC2" s="133"/>
      <c r="AD2" s="101"/>
      <c r="AE2" s="102"/>
      <c r="AF2" s="102"/>
      <c r="AG2" s="102"/>
      <c r="AH2" s="98"/>
    </row>
    <row r="3" spans="1:34" s="7" customFormat="1" ht="23.25" customHeight="1">
      <c r="A3" s="279" t="s">
        <v>3</v>
      </c>
      <c r="B3" s="279"/>
      <c r="C3" s="282">
        <f>Daten!B23</f>
        <v>0</v>
      </c>
      <c r="D3" s="283"/>
      <c r="E3" s="98"/>
      <c r="F3" s="284" t="s">
        <v>4</v>
      </c>
      <c r="G3" s="285"/>
      <c r="H3" s="285"/>
      <c r="I3" s="285"/>
      <c r="J3" s="285"/>
      <c r="K3" s="286"/>
      <c r="L3" s="291" t="str">
        <f>IF(Daten!B24=4,"X","")</f>
        <v/>
      </c>
      <c r="M3" s="292"/>
      <c r="N3" s="99"/>
      <c r="O3" s="99"/>
      <c r="P3" s="100"/>
      <c r="Q3" s="98"/>
      <c r="R3" s="264" t="s">
        <v>5</v>
      </c>
      <c r="S3" s="264"/>
      <c r="T3" s="264"/>
      <c r="U3" s="274" t="str">
        <f>LOOKUP(Daten!B8,Vereine!$A:$A,Vereine!$D:$D)</f>
        <v>Volksheim</v>
      </c>
      <c r="V3" s="274"/>
      <c r="W3" s="274"/>
      <c r="X3" s="274"/>
      <c r="Y3" s="274"/>
      <c r="Z3" s="274"/>
      <c r="AA3" s="274"/>
      <c r="AB3" s="133"/>
      <c r="AC3" s="133"/>
      <c r="AD3" s="101"/>
      <c r="AE3" s="102"/>
      <c r="AF3" s="102"/>
      <c r="AG3" s="102"/>
      <c r="AH3" s="98"/>
    </row>
    <row r="4" spans="1:34" s="7" customFormat="1" ht="23.25" customHeight="1">
      <c r="A4" s="279" t="s">
        <v>6</v>
      </c>
      <c r="B4" s="279"/>
      <c r="C4" s="280">
        <f>Daten!B22</f>
        <v>0</v>
      </c>
      <c r="D4" s="283"/>
      <c r="E4" s="98"/>
      <c r="F4" s="284" t="s">
        <v>7</v>
      </c>
      <c r="G4" s="285"/>
      <c r="H4" s="285"/>
      <c r="I4" s="285"/>
      <c r="J4" s="285"/>
      <c r="K4" s="286"/>
      <c r="L4" s="291" t="str">
        <f>IF(Daten!B24&lt;4,"X","")</f>
        <v>X</v>
      </c>
      <c r="M4" s="292"/>
      <c r="N4" s="99"/>
      <c r="O4" s="99"/>
      <c r="P4" s="100"/>
      <c r="Q4" s="98"/>
      <c r="R4" s="264" t="s">
        <v>8</v>
      </c>
      <c r="S4" s="264"/>
      <c r="T4" s="264"/>
      <c r="U4" s="274" t="str">
        <f>LOOKUP(Daten!B8,Vereine!$A:$A,Vereine!$C:$C)</f>
        <v>Gratkorn</v>
      </c>
      <c r="V4" s="274"/>
      <c r="W4" s="274"/>
      <c r="X4" s="274"/>
      <c r="Y4" s="274"/>
      <c r="Z4" s="274"/>
      <c r="AA4" s="274"/>
      <c r="AB4" s="133"/>
      <c r="AC4" s="133"/>
      <c r="AD4" s="101"/>
      <c r="AE4" s="102"/>
      <c r="AF4" s="102"/>
      <c r="AG4" s="102"/>
      <c r="AH4" s="98"/>
    </row>
    <row r="5" spans="1:34" ht="6.75" customHeight="1" thickBot="1"/>
    <row r="6" spans="1:34" ht="23.1" customHeight="1" thickBot="1">
      <c r="A6" s="323" t="s">
        <v>9</v>
      </c>
      <c r="B6" s="324"/>
      <c r="C6" s="324"/>
      <c r="D6" s="324"/>
      <c r="E6" s="325"/>
      <c r="F6" s="321" t="s">
        <v>403</v>
      </c>
      <c r="G6" s="315"/>
      <c r="H6" s="316"/>
      <c r="I6" s="317">
        <f>SUM(Daten!E8)</f>
        <v>0</v>
      </c>
      <c r="J6" s="322"/>
      <c r="K6" s="318"/>
      <c r="L6" s="315" t="s">
        <v>404</v>
      </c>
      <c r="M6" s="315"/>
      <c r="N6" s="316"/>
      <c r="O6" s="317">
        <v>16</v>
      </c>
      <c r="P6" s="318"/>
      <c r="R6" s="323" t="s">
        <v>10</v>
      </c>
      <c r="S6" s="324"/>
      <c r="T6" s="324"/>
      <c r="U6" s="324"/>
      <c r="V6" s="325"/>
      <c r="W6" s="321" t="s">
        <v>403</v>
      </c>
      <c r="X6" s="315"/>
      <c r="Y6" s="316"/>
      <c r="Z6" s="317">
        <f>SUM(Daten!E18)</f>
        <v>0</v>
      </c>
      <c r="AA6" s="322"/>
      <c r="AB6" s="318"/>
      <c r="AC6" s="315" t="s">
        <v>404</v>
      </c>
      <c r="AD6" s="315"/>
      <c r="AE6" s="316"/>
      <c r="AF6" s="317">
        <v>16</v>
      </c>
      <c r="AG6" s="318"/>
    </row>
    <row r="7" spans="1:34" s="9" customFormat="1" ht="18" customHeight="1" thickBot="1">
      <c r="A7" s="327" t="s">
        <v>11</v>
      </c>
      <c r="B7" s="326"/>
      <c r="C7" s="278" t="s">
        <v>12</v>
      </c>
      <c r="D7" s="326"/>
      <c r="E7" s="105" t="s">
        <v>13</v>
      </c>
      <c r="F7" s="275" t="s">
        <v>14</v>
      </c>
      <c r="G7" s="275"/>
      <c r="H7" s="275" t="s">
        <v>15</v>
      </c>
      <c r="I7" s="275"/>
      <c r="J7" s="275" t="s">
        <v>16</v>
      </c>
      <c r="K7" s="275"/>
      <c r="L7" s="275" t="s">
        <v>17</v>
      </c>
      <c r="M7" s="278"/>
      <c r="N7" s="276" t="s">
        <v>204</v>
      </c>
      <c r="O7" s="277"/>
      <c r="P7" s="106" t="s">
        <v>205</v>
      </c>
      <c r="Q7" s="107"/>
      <c r="R7" s="327" t="s">
        <v>11</v>
      </c>
      <c r="S7" s="326"/>
      <c r="T7" s="278" t="s">
        <v>12</v>
      </c>
      <c r="U7" s="326"/>
      <c r="V7" s="105" t="s">
        <v>13</v>
      </c>
      <c r="W7" s="275" t="s">
        <v>14</v>
      </c>
      <c r="X7" s="275"/>
      <c r="Y7" s="275" t="s">
        <v>15</v>
      </c>
      <c r="Z7" s="275"/>
      <c r="AA7" s="275" t="s">
        <v>16</v>
      </c>
      <c r="AB7" s="275"/>
      <c r="AC7" s="275" t="s">
        <v>17</v>
      </c>
      <c r="AD7" s="278"/>
      <c r="AE7" s="276" t="s">
        <v>204</v>
      </c>
      <c r="AF7" s="277"/>
      <c r="AG7" s="106" t="s">
        <v>205</v>
      </c>
      <c r="AH7" s="107"/>
    </row>
    <row r="8" spans="1:34" ht="21.95" customHeight="1">
      <c r="A8" s="287" t="str">
        <f>IF(ISBLANK(Daten!B3),"",Daten!B3)</f>
        <v/>
      </c>
      <c r="B8" s="288"/>
      <c r="C8" s="268" t="str">
        <f>IF(ISBLANK(Daten!B3),"",LOOKUP(A8,Spieler!$A:$A,Spieler!$B:$B))</f>
        <v/>
      </c>
      <c r="D8" s="269"/>
      <c r="E8" s="262">
        <f>SUM(Daten!E3,Daten!G3,Daten!I3,Daten!K3)</f>
        <v>0</v>
      </c>
      <c r="F8" s="236">
        <f>Daten!D3</f>
        <v>0</v>
      </c>
      <c r="G8" s="237"/>
      <c r="H8" s="236">
        <f>Daten!F3</f>
        <v>0</v>
      </c>
      <c r="I8" s="237"/>
      <c r="J8" s="236">
        <f>Daten!H3</f>
        <v>0</v>
      </c>
      <c r="K8" s="237"/>
      <c r="L8" s="236">
        <f>Daten!J3</f>
        <v>0</v>
      </c>
      <c r="M8" s="237"/>
      <c r="N8" s="232">
        <f t="shared" ref="N8:N15" si="0">IF(F8="","",SUM(F8:M8))</f>
        <v>0</v>
      </c>
      <c r="O8" s="233"/>
      <c r="P8" s="234">
        <f>IF(N9="","",IF(N9&gt;AE9,1,IF(N9&lt;AE9,0,IF(N9=AE9,IF(N8&gt;AE8,1,IF(N8=AE8,0.5,))))))</f>
        <v>0.5</v>
      </c>
      <c r="R8" s="287" t="str">
        <f>IF(ISBLANK(Daten!B13),"",Daten!$B$13)</f>
        <v/>
      </c>
      <c r="S8" s="288"/>
      <c r="T8" s="268" t="str">
        <f>IF(ISBLANK(Daten!B13),"",LOOKUP(R8,Spieler!$A:$A,Spieler!$B:$B))</f>
        <v/>
      </c>
      <c r="U8" s="269"/>
      <c r="V8" s="262">
        <f>SUM(Daten!E13,Daten!G13,Daten!I13,Daten!K13)</f>
        <v>0</v>
      </c>
      <c r="W8" s="236">
        <f>Daten!D13</f>
        <v>0</v>
      </c>
      <c r="X8" s="237"/>
      <c r="Y8" s="236">
        <f>Daten!F13</f>
        <v>0</v>
      </c>
      <c r="Z8" s="237"/>
      <c r="AA8" s="236">
        <f>Daten!H13</f>
        <v>0</v>
      </c>
      <c r="AB8" s="237"/>
      <c r="AC8" s="236">
        <f>Daten!J13</f>
        <v>0</v>
      </c>
      <c r="AD8" s="237"/>
      <c r="AE8" s="232">
        <f t="shared" ref="AE8:AE15" si="1">IF(W8="","",SUM(W8:AD8))</f>
        <v>0</v>
      </c>
      <c r="AF8" s="233"/>
      <c r="AG8" s="234">
        <f>IF(AE9="","",IF(AE9&gt;N9,1,IF(AE9&lt;N9,0,IF(AE9=N9,IF(AE8&gt;N8,1,IF(AE8=N8,0.5,))))))</f>
        <v>0.5</v>
      </c>
    </row>
    <row r="9" spans="1:34" ht="21.95" customHeight="1" thickBot="1">
      <c r="A9" s="289"/>
      <c r="B9" s="290"/>
      <c r="C9" s="270" t="str">
        <f>IF(ISBLANK(Daten!B3),"",LOOKUP(A8,Spieler!$A:$A,Spieler!$C:$C))</f>
        <v/>
      </c>
      <c r="D9" s="271"/>
      <c r="E9" s="263"/>
      <c r="F9" s="239">
        <f>IF(F8="","",IF(F8&gt;W8,1,IF(F8=W8,0.5,0)))</f>
        <v>0.5</v>
      </c>
      <c r="G9" s="240"/>
      <c r="H9" s="239">
        <f>IF(H8="","",IF(H8&gt;Y8,1,IF(H8=Y8,0.5,0)))</f>
        <v>0.5</v>
      </c>
      <c r="I9" s="240"/>
      <c r="J9" s="239">
        <f>IF(J8="","",IF(J8&gt;AA8,1,IF(J8=AA8,0.5,0)))</f>
        <v>0.5</v>
      </c>
      <c r="K9" s="240"/>
      <c r="L9" s="239">
        <f>IF(L8="","",IF(L8&gt;AC8,1,IF(L8=AC8,0.5,0)))</f>
        <v>0.5</v>
      </c>
      <c r="M9" s="261"/>
      <c r="N9" s="253">
        <f t="shared" si="0"/>
        <v>2</v>
      </c>
      <c r="O9" s="254"/>
      <c r="P9" s="235"/>
      <c r="R9" s="289"/>
      <c r="S9" s="290"/>
      <c r="T9" s="270" t="str">
        <f>IF(ISBLANK(Daten!B13),"",LOOKUP(R8,Spieler!$A:$A,Spieler!$C:$C))</f>
        <v/>
      </c>
      <c r="U9" s="271"/>
      <c r="V9" s="263"/>
      <c r="W9" s="239">
        <f>IF(W8="","",IF(W8&gt;F8,1,IF(W8=F8,0.5,0)))</f>
        <v>0.5</v>
      </c>
      <c r="X9" s="240"/>
      <c r="Y9" s="239">
        <f>IF(Y8="","",IF(Y8&gt;H8,1,IF(Y8=H8,0.5,0)))</f>
        <v>0.5</v>
      </c>
      <c r="Z9" s="240"/>
      <c r="AA9" s="239">
        <f>IF(AA8="","",IF(AA8&gt;J8,1,IF(AA8=J8,0.5,0)))</f>
        <v>0.5</v>
      </c>
      <c r="AB9" s="240"/>
      <c r="AC9" s="239">
        <f>IF(AC8="","",IF(AC8="","",IF(AC8&gt;L8,1,IF(AC8=L8,0.5,0))))</f>
        <v>0.5</v>
      </c>
      <c r="AD9" s="261"/>
      <c r="AE9" s="253">
        <f t="shared" si="1"/>
        <v>2</v>
      </c>
      <c r="AF9" s="254"/>
      <c r="AG9" s="235"/>
    </row>
    <row r="10" spans="1:34" ht="21.95" customHeight="1">
      <c r="A10" s="287" t="str">
        <f>IF(ISBLANK(Daten!B4),"",Daten!B4)</f>
        <v/>
      </c>
      <c r="B10" s="288"/>
      <c r="C10" s="268" t="str">
        <f>IF(ISBLANK(Daten!B4),"",LOOKUP(A10,Spieler!$A:$A,Spieler!$B:$B))</f>
        <v/>
      </c>
      <c r="D10" s="269"/>
      <c r="E10" s="262">
        <f>SUM(Daten!E4,Daten!G4,Daten!I4,Daten!K4)</f>
        <v>0</v>
      </c>
      <c r="F10" s="236">
        <f>Daten!D4</f>
        <v>0</v>
      </c>
      <c r="G10" s="237"/>
      <c r="H10" s="236">
        <f>Daten!F4</f>
        <v>0</v>
      </c>
      <c r="I10" s="237"/>
      <c r="J10" s="236">
        <f>Daten!H4</f>
        <v>0</v>
      </c>
      <c r="K10" s="237"/>
      <c r="L10" s="236">
        <f>Daten!J4</f>
        <v>0</v>
      </c>
      <c r="M10" s="237"/>
      <c r="N10" s="232">
        <f t="shared" si="0"/>
        <v>0</v>
      </c>
      <c r="O10" s="233"/>
      <c r="P10" s="234">
        <f>IF(N11="","",IF(N11&gt;AE11,1,IF(N11&lt;AE11,0,IF(N11=AE11,IF(N10&gt;AE10,1,IF(N10=AE10,0.5,))))))</f>
        <v>0.5</v>
      </c>
      <c r="R10" s="287" t="str">
        <f>IF(ISBLANK(Daten!B14),"",Daten!$B$14)</f>
        <v/>
      </c>
      <c r="S10" s="288"/>
      <c r="T10" s="268" t="str">
        <f>IF(ISBLANK(Daten!B14),"",LOOKUP(R10,Spieler!$A:$A,Spieler!$B:$B))</f>
        <v/>
      </c>
      <c r="U10" s="269"/>
      <c r="V10" s="262">
        <f>SUM(Daten!E14,Daten!G14,Daten!I14,Daten!K14)</f>
        <v>0</v>
      </c>
      <c r="W10" s="236">
        <f>Daten!D14</f>
        <v>0</v>
      </c>
      <c r="X10" s="237"/>
      <c r="Y10" s="236">
        <f>Daten!F14</f>
        <v>0</v>
      </c>
      <c r="Z10" s="237"/>
      <c r="AA10" s="236">
        <f>Daten!H14</f>
        <v>0</v>
      </c>
      <c r="AB10" s="237"/>
      <c r="AC10" s="236">
        <f>Daten!J14</f>
        <v>0</v>
      </c>
      <c r="AD10" s="237"/>
      <c r="AE10" s="232">
        <f t="shared" si="1"/>
        <v>0</v>
      </c>
      <c r="AF10" s="233"/>
      <c r="AG10" s="234">
        <f>IF(AE11="","",IF(AE11&gt;N11,1,IF(AE11&lt;N11,0,IF(AE11=N11,IF(AE10&gt;N10,1,IF(AE10=N10,0.5,))))))</f>
        <v>0.5</v>
      </c>
    </row>
    <row r="11" spans="1:34" ht="21.95" customHeight="1" thickBot="1">
      <c r="A11" s="289"/>
      <c r="B11" s="290"/>
      <c r="C11" s="270" t="str">
        <f>IF(ISBLANK(Daten!B4),"",LOOKUP(A10,Spieler!$A:$A,Spieler!$C:$C))</f>
        <v/>
      </c>
      <c r="D11" s="271"/>
      <c r="E11" s="263"/>
      <c r="F11" s="239">
        <f>IF(F10="","",IF(F10&gt;W10,1,IF(F10=W10,0.5,0)))</f>
        <v>0.5</v>
      </c>
      <c r="G11" s="240"/>
      <c r="H11" s="239">
        <f>IF(H10="","",IF(H10&gt;Y10,1,IF(H10=Y10,0.5,0)))</f>
        <v>0.5</v>
      </c>
      <c r="I11" s="240"/>
      <c r="J11" s="239">
        <f>IF(J10="","",IF(J10&gt;AA10,1,IF(J10=AA10,0.5,0)))</f>
        <v>0.5</v>
      </c>
      <c r="K11" s="240"/>
      <c r="L11" s="239">
        <f>IF(L10="","",IF(L10&gt;AC10,1,IF(L10=AC10,0.5,0)))</f>
        <v>0.5</v>
      </c>
      <c r="M11" s="261"/>
      <c r="N11" s="253">
        <f t="shared" si="0"/>
        <v>2</v>
      </c>
      <c r="O11" s="254"/>
      <c r="P11" s="235"/>
      <c r="R11" s="289"/>
      <c r="S11" s="290"/>
      <c r="T11" s="270" t="str">
        <f>IF(ISBLANK(Daten!B14),"",LOOKUP(R10,Spieler!$A:$A,Spieler!$C:$C))</f>
        <v/>
      </c>
      <c r="U11" s="271"/>
      <c r="V11" s="263"/>
      <c r="W11" s="239">
        <f>IF(W10="","",IF(W10&gt;F10,1,IF(W10=F10,0.5,0)))</f>
        <v>0.5</v>
      </c>
      <c r="X11" s="240"/>
      <c r="Y11" s="239">
        <f>IF(Y10="","",IF(Y10&gt;H10,1,IF(Y10=H10,0.5,0)))</f>
        <v>0.5</v>
      </c>
      <c r="Z11" s="240"/>
      <c r="AA11" s="239">
        <f>IF(AA10="","",IF(AA10&gt;J10,1,IF(AA10=J10,0.5,0)))</f>
        <v>0.5</v>
      </c>
      <c r="AB11" s="240"/>
      <c r="AC11" s="239">
        <f>IF(AC10="","",IF(AC10="","",IF(AC10&gt;L10,1,IF(AC10=L10,0.5,0))))</f>
        <v>0.5</v>
      </c>
      <c r="AD11" s="261"/>
      <c r="AE11" s="253">
        <f t="shared" si="1"/>
        <v>2</v>
      </c>
      <c r="AF11" s="254"/>
      <c r="AG11" s="235"/>
    </row>
    <row r="12" spans="1:34" ht="21.95" customHeight="1">
      <c r="A12" s="287" t="str">
        <f>IF(ISBLANK(Daten!B5),"",Daten!B5)</f>
        <v/>
      </c>
      <c r="B12" s="288"/>
      <c r="C12" s="268" t="str">
        <f>IF(ISBLANK(Daten!B5),"",LOOKUP(A12,Spieler!$A:$A,Spieler!$B:$B))</f>
        <v/>
      </c>
      <c r="D12" s="312"/>
      <c r="E12" s="262">
        <f>SUM(Daten!E5,Daten!G5,Daten!I5,Daten!K5)</f>
        <v>0</v>
      </c>
      <c r="F12" s="236">
        <f>Daten!D5</f>
        <v>0</v>
      </c>
      <c r="G12" s="237"/>
      <c r="H12" s="236">
        <f>Daten!F5</f>
        <v>0</v>
      </c>
      <c r="I12" s="237"/>
      <c r="J12" s="236">
        <f>Daten!H5</f>
        <v>0</v>
      </c>
      <c r="K12" s="237"/>
      <c r="L12" s="236">
        <f>Daten!J5</f>
        <v>0</v>
      </c>
      <c r="M12" s="237"/>
      <c r="N12" s="232">
        <f>IF(F12="","",SUM(F12:M12))</f>
        <v>0</v>
      </c>
      <c r="O12" s="233"/>
      <c r="P12" s="234">
        <f>IF(N13="","",IF(N13&gt;AE13,1,IF(N13&lt;AE13,0,IF(N13=AE13,IF(N12&gt;AE12,1,IF(N12=AE12,0.5,))))))</f>
        <v>0.5</v>
      </c>
      <c r="R12" s="287" t="str">
        <f>IF(ISBLANK(Daten!B15),"",Daten!$B$15)</f>
        <v/>
      </c>
      <c r="S12" s="288"/>
      <c r="T12" s="268" t="str">
        <f>IF(ISBLANK(Daten!B15),"",LOOKUP(R12,Spieler!$A:$A,Spieler!$B:$B))</f>
        <v/>
      </c>
      <c r="U12" s="312"/>
      <c r="V12" s="262">
        <f>SUM(Daten!E15,Daten!G15,Daten!I15,Daten!K15)</f>
        <v>0</v>
      </c>
      <c r="W12" s="236">
        <f>Daten!D15</f>
        <v>0</v>
      </c>
      <c r="X12" s="237"/>
      <c r="Y12" s="236">
        <f>Daten!F15</f>
        <v>0</v>
      </c>
      <c r="Z12" s="237"/>
      <c r="AA12" s="236">
        <f>Daten!H15</f>
        <v>0</v>
      </c>
      <c r="AB12" s="237"/>
      <c r="AC12" s="236">
        <f>Daten!J15</f>
        <v>0</v>
      </c>
      <c r="AD12" s="237"/>
      <c r="AE12" s="232">
        <f>IF(W12="","",SUM(W12:AD12))</f>
        <v>0</v>
      </c>
      <c r="AF12" s="233"/>
      <c r="AG12" s="234">
        <f>IF(AE13="","",IF(AE13&gt;N13,1,IF(AE13&lt;N13,0,IF(AE13=N13,IF(AE12&gt;N12,1,IF(AE12=N12,0.5,))))))</f>
        <v>0.5</v>
      </c>
    </row>
    <row r="13" spans="1:34" ht="21.95" customHeight="1" thickBot="1">
      <c r="A13" s="289"/>
      <c r="B13" s="290"/>
      <c r="C13" s="270" t="str">
        <f>IF(ISBLANK(Daten!B5),"",LOOKUP(A12,Spieler!$A:$A,Spieler!$C:$C))</f>
        <v/>
      </c>
      <c r="D13" s="319"/>
      <c r="E13" s="263"/>
      <c r="F13" s="239">
        <f>IF(F12="","",IF(F12&gt;W12,1,IF(F12=W12,0.5,0)))</f>
        <v>0.5</v>
      </c>
      <c r="G13" s="240"/>
      <c r="H13" s="239">
        <f>IF(H12="","",IF(H12&gt;Y12,1,IF(H12=Y12,0.5,0)))</f>
        <v>0.5</v>
      </c>
      <c r="I13" s="240"/>
      <c r="J13" s="239">
        <f>IF(J12="","",IF(J12&gt;AA12,1,IF(J12=AA12,0.5,0)))</f>
        <v>0.5</v>
      </c>
      <c r="K13" s="240"/>
      <c r="L13" s="239">
        <f>IF(L12="","",IF(L12&gt;AC12,1,IF(L12=AC12,0.5,0)))</f>
        <v>0.5</v>
      </c>
      <c r="M13" s="261"/>
      <c r="N13" s="253">
        <f>IF(F13="","",SUM(F13:M13))</f>
        <v>2</v>
      </c>
      <c r="O13" s="254"/>
      <c r="P13" s="235"/>
      <c r="R13" s="289"/>
      <c r="S13" s="290"/>
      <c r="T13" s="310" t="str">
        <f>IF(ISBLANK(Daten!B15),"",LOOKUP(R12,Spieler!$A:$A,Spieler!$C:$C))</f>
        <v/>
      </c>
      <c r="U13" s="311"/>
      <c r="V13" s="263"/>
      <c r="W13" s="239">
        <f>IF(W12="","",IF(W12&gt;F12,1,IF(W12=F12,0.5,0)))</f>
        <v>0.5</v>
      </c>
      <c r="X13" s="240"/>
      <c r="Y13" s="239">
        <f>IF(Y12="","",IF(Y12&gt;H12,1,IF(Y12=H12,0.5,0)))</f>
        <v>0.5</v>
      </c>
      <c r="Z13" s="240"/>
      <c r="AA13" s="239">
        <f>IF(AA12="","",IF(AA12&gt;J12,1,IF(AA12=J12,0.5,0)))</f>
        <v>0.5</v>
      </c>
      <c r="AB13" s="240"/>
      <c r="AC13" s="239">
        <f>IF(AC12="","",IF(AC12="","",IF(AC12&gt;L12,1,IF(AC12=L12,0.5,0))))</f>
        <v>0.5</v>
      </c>
      <c r="AD13" s="261"/>
      <c r="AE13" s="253">
        <f>IF(W13="","",SUM(W13:AD13))</f>
        <v>2</v>
      </c>
      <c r="AF13" s="254"/>
      <c r="AG13" s="235"/>
    </row>
    <row r="14" spans="1:34" ht="21.95" customHeight="1">
      <c r="A14" s="287" t="str">
        <f>IF(ISBLANK(Daten!B6),"",Daten!B6)</f>
        <v/>
      </c>
      <c r="B14" s="288"/>
      <c r="C14" s="268" t="str">
        <f>IF(ISBLANK(Daten!B6),"",LOOKUP(A14,Spieler!$A:$A,Spieler!$B:$B))</f>
        <v/>
      </c>
      <c r="D14" s="269"/>
      <c r="E14" s="262">
        <f>SUM(Daten!E6,Daten!G6,Daten!I6,Daten!K6)</f>
        <v>0</v>
      </c>
      <c r="F14" s="236">
        <f>Daten!D6</f>
        <v>0</v>
      </c>
      <c r="G14" s="237"/>
      <c r="H14" s="236">
        <f>Daten!F6</f>
        <v>0</v>
      </c>
      <c r="I14" s="237"/>
      <c r="J14" s="236">
        <f>Daten!H6</f>
        <v>0</v>
      </c>
      <c r="K14" s="237"/>
      <c r="L14" s="236">
        <f>Daten!J6</f>
        <v>0</v>
      </c>
      <c r="M14" s="237"/>
      <c r="N14" s="232">
        <f t="shared" si="0"/>
        <v>0</v>
      </c>
      <c r="O14" s="233"/>
      <c r="P14" s="234">
        <f>IF(N15="","",IF(N15&gt;AE15,1,IF(N15&lt;AE15,0,IF(N15=AE15,IF(N14&gt;AE14,1,IF(N14=AE14,0.5,))))))</f>
        <v>0.5</v>
      </c>
      <c r="R14" s="287" t="str">
        <f>IF(ISBLANK(Daten!B16),"",Daten!$B$16)</f>
        <v/>
      </c>
      <c r="S14" s="288"/>
      <c r="T14" s="268" t="str">
        <f>IF(ISBLANK(Daten!B16),"",LOOKUP(R14,Spieler!$A:$A,Spieler!$B:$B))</f>
        <v/>
      </c>
      <c r="U14" s="269"/>
      <c r="V14" s="262">
        <f>SUM(Daten!E16,Daten!G16,Daten!I16,Daten!K16)</f>
        <v>0</v>
      </c>
      <c r="W14" s="236">
        <f>Daten!D16</f>
        <v>0</v>
      </c>
      <c r="X14" s="237"/>
      <c r="Y14" s="236">
        <f>Daten!F16</f>
        <v>0</v>
      </c>
      <c r="Z14" s="237"/>
      <c r="AA14" s="236">
        <f>Daten!H16</f>
        <v>0</v>
      </c>
      <c r="AB14" s="237"/>
      <c r="AC14" s="236">
        <f>Daten!J16</f>
        <v>0</v>
      </c>
      <c r="AD14" s="237"/>
      <c r="AE14" s="232">
        <f t="shared" si="1"/>
        <v>0</v>
      </c>
      <c r="AF14" s="233"/>
      <c r="AG14" s="234">
        <f>IF(AE15="","",IF(AE15&gt;N15,1,IF(AE15&lt;N15,0,IF(AE15=N15,IF(AE14&gt;N14,1,IF(AE14=N14,0.5,))))))</f>
        <v>0.5</v>
      </c>
    </row>
    <row r="15" spans="1:34" ht="21.95" customHeight="1" thickBot="1">
      <c r="A15" s="289"/>
      <c r="B15" s="290"/>
      <c r="C15" s="270" t="str">
        <f>IF(ISBLANK(Daten!B6),"",LOOKUP(A14,Spieler!$A:$A,Spieler!$C:$C))</f>
        <v/>
      </c>
      <c r="D15" s="271"/>
      <c r="E15" s="263"/>
      <c r="F15" s="239">
        <f>IF(F14="","",IF(F14&gt;W14,1,IF(F14=W14,0.5,0)))</f>
        <v>0.5</v>
      </c>
      <c r="G15" s="240"/>
      <c r="H15" s="239">
        <f>IF(H14="","",IF(H14&gt;Y14,1,IF(H14=Y14,0.5,0)))</f>
        <v>0.5</v>
      </c>
      <c r="I15" s="240"/>
      <c r="J15" s="239">
        <f>IF(J14="","",IF(J14&gt;AA14,1,IF(J14=AA14,0.5,0)))</f>
        <v>0.5</v>
      </c>
      <c r="K15" s="240"/>
      <c r="L15" s="239">
        <f>IF(L14="","",IF(L14&gt;AC14,1,IF(L14=AC14,0.5,0)))</f>
        <v>0.5</v>
      </c>
      <c r="M15" s="261"/>
      <c r="N15" s="253">
        <f t="shared" si="0"/>
        <v>2</v>
      </c>
      <c r="O15" s="254"/>
      <c r="P15" s="235"/>
      <c r="R15" s="289"/>
      <c r="S15" s="290"/>
      <c r="T15" s="270" t="str">
        <f>IF(ISBLANK(Daten!B16),"",LOOKUP(R14,Spieler!$A:$A,Spieler!$C:$C))</f>
        <v/>
      </c>
      <c r="U15" s="271"/>
      <c r="V15" s="263"/>
      <c r="W15" s="239">
        <f>IF(W14="","",IF(W14&gt;F14,1,IF(W14=F14,0.5,0)))</f>
        <v>0.5</v>
      </c>
      <c r="X15" s="240"/>
      <c r="Y15" s="239">
        <f>IF(Y14="","",IF(Y14&gt;H14,1,IF(Y14=H14,0.5,0)))</f>
        <v>0.5</v>
      </c>
      <c r="Z15" s="240"/>
      <c r="AA15" s="239">
        <f>IF(AA14="","",IF(AA14&gt;J14,1,IF(AA14=J14,0.5,0)))</f>
        <v>0.5</v>
      </c>
      <c r="AB15" s="240"/>
      <c r="AC15" s="239">
        <f>IF(AC14="","",IF(AC14="","",IF(AC14&gt;L14,1,IF(AC14=L14,0.5,0))))</f>
        <v>0.5</v>
      </c>
      <c r="AD15" s="261"/>
      <c r="AE15" s="253">
        <f t="shared" si="1"/>
        <v>2</v>
      </c>
      <c r="AF15" s="254"/>
      <c r="AG15" s="235"/>
    </row>
    <row r="16" spans="1:34" ht="12.75" customHeight="1">
      <c r="A16" s="287" t="str">
        <f>IF(ISBLANK(Daten!B7),"",(Daten!$B$7))</f>
        <v/>
      </c>
      <c r="B16" s="288"/>
      <c r="C16" s="272" t="s">
        <v>18</v>
      </c>
      <c r="D16" s="273"/>
      <c r="E16" s="266" t="s">
        <v>19</v>
      </c>
      <c r="F16" s="215" t="str">
        <f>IF(ISBLANK(Daten!E7),"",IF(ISBLANK(Daten!B7),"",Daten!E7&amp;""&amp;"."))</f>
        <v/>
      </c>
      <c r="G16" s="215"/>
      <c r="H16" s="247" t="s">
        <v>20</v>
      </c>
      <c r="I16" s="247"/>
      <c r="J16" s="247"/>
      <c r="K16" s="249" t="str">
        <f>IF(ISBLANK(Daten!$E$7),"",IF(ISBLANK(Daten!B7),"",LOOKUP(Daten!$J$7,Spieler!A:A,Spieler!B:B)&amp;" "&amp;LOOKUP(Daten!$J$7,Spieler!$A:$A,Spieler!$C:$C)))</f>
        <v/>
      </c>
      <c r="L16" s="249"/>
      <c r="M16" s="249"/>
      <c r="N16" s="249"/>
      <c r="O16" s="249"/>
      <c r="P16" s="250"/>
      <c r="R16" s="287" t="str">
        <f>IF(ISBLANK(Daten!B17),"",(Daten!$B$17))</f>
        <v/>
      </c>
      <c r="S16" s="288"/>
      <c r="T16" s="272" t="s">
        <v>18</v>
      </c>
      <c r="U16" s="273"/>
      <c r="V16" s="266" t="s">
        <v>19</v>
      </c>
      <c r="W16" s="215" t="str">
        <f>IF(ISBLANK(Daten!E17),"",IF(ISBLANK(Daten!B17),"",Daten!E17&amp;""&amp;"."))</f>
        <v/>
      </c>
      <c r="X16" s="215"/>
      <c r="Y16" s="247" t="s">
        <v>20</v>
      </c>
      <c r="Z16" s="247"/>
      <c r="AA16" s="247"/>
      <c r="AB16" s="249" t="str">
        <f>IF(ISBLANK(Daten!$E$17),"",IF(ISBLANK(Daten!B17),"",LOOKUP(Daten!$J$17,Spieler!A:A,Spieler!B:B)&amp;" "&amp;LOOKUP(Daten!$J$17,Spieler!$A:$A,Spieler!$C:$C)))</f>
        <v/>
      </c>
      <c r="AC16" s="249"/>
      <c r="AD16" s="249"/>
      <c r="AE16" s="249"/>
      <c r="AF16" s="249"/>
      <c r="AG16" s="250"/>
    </row>
    <row r="17" spans="1:34" ht="16.5" customHeight="1" thickBot="1">
      <c r="A17" s="289"/>
      <c r="B17" s="290"/>
      <c r="C17" s="328" t="str">
        <f>IF(ISBLANK(Daten!B7),"",LOOKUP(A16,Spieler!$A:$A,Spieler!$B:$B)&amp;" "&amp;LOOKUP(A16,Spieler!$A:$A,Spieler!$C:$C))</f>
        <v/>
      </c>
      <c r="D17" s="329"/>
      <c r="E17" s="267"/>
      <c r="F17" s="218"/>
      <c r="G17" s="218"/>
      <c r="H17" s="248"/>
      <c r="I17" s="248"/>
      <c r="J17" s="248"/>
      <c r="K17" s="251"/>
      <c r="L17" s="251"/>
      <c r="M17" s="251"/>
      <c r="N17" s="251"/>
      <c r="O17" s="251"/>
      <c r="P17" s="252"/>
      <c r="R17" s="289"/>
      <c r="S17" s="290"/>
      <c r="T17" s="328" t="str">
        <f>IF(ISBLANK(Daten!B17),"",LOOKUP(R16,Spieler!$A:$A,Spieler!$B:$B)&amp;" "&amp;LOOKUP(R16,Spieler!$A:$A,Spieler!$C:$C))</f>
        <v/>
      </c>
      <c r="U17" s="329"/>
      <c r="V17" s="267"/>
      <c r="W17" s="218"/>
      <c r="X17" s="218"/>
      <c r="Y17" s="248"/>
      <c r="Z17" s="248"/>
      <c r="AA17" s="248"/>
      <c r="AB17" s="251"/>
      <c r="AC17" s="251"/>
      <c r="AD17" s="251"/>
      <c r="AE17" s="251"/>
      <c r="AF17" s="251"/>
      <c r="AG17" s="252"/>
    </row>
    <row r="18" spans="1:34" ht="6.75" customHeight="1" thickBot="1">
      <c r="P18" s="98"/>
    </row>
    <row r="19" spans="1:34" s="10" customFormat="1" ht="24.95" customHeight="1">
      <c r="A19" s="214" t="s">
        <v>21</v>
      </c>
      <c r="B19" s="215"/>
      <c r="C19" s="216"/>
      <c r="D19" s="108">
        <f>IF(N8="","",SUM(N8,N10,N12,N14))</f>
        <v>0</v>
      </c>
      <c r="E19" s="204" t="str">
        <f>IF(D19="","",CONCATENATE(INT(D19/4),"/",MOD(D19,4)))</f>
        <v>0/0</v>
      </c>
      <c r="F19" s="205"/>
      <c r="G19" s="206">
        <f>IF(E8="","",SUM(E8,E10,E12,E14))</f>
        <v>0</v>
      </c>
      <c r="H19" s="207"/>
      <c r="I19" s="241" t="s">
        <v>205</v>
      </c>
      <c r="J19" s="242"/>
      <c r="K19" s="242"/>
      <c r="L19" s="242"/>
      <c r="M19" s="242"/>
      <c r="N19" s="242"/>
      <c r="O19" s="243"/>
      <c r="P19" s="234">
        <f>IF(D19="","",IF(D19&gt;U19,2,IF(D19&lt;U19,0,IF(D19=U19,1,))))</f>
        <v>1</v>
      </c>
      <c r="Q19" s="109"/>
      <c r="R19" s="214" t="s">
        <v>21</v>
      </c>
      <c r="S19" s="215"/>
      <c r="T19" s="216"/>
      <c r="U19" s="108">
        <f>IF(AE8="","",SUM(AE8,AE10,AE12,AE14))</f>
        <v>0</v>
      </c>
      <c r="V19" s="204" t="str">
        <f>IF(U19="","",CONCATENATE(INT(U19/4),"/",MOD(U19,4)))</f>
        <v>0/0</v>
      </c>
      <c r="W19" s="205"/>
      <c r="X19" s="206">
        <f>IF(V8="","",SUM(V8,V10,V12,V14))</f>
        <v>0</v>
      </c>
      <c r="Y19" s="207"/>
      <c r="Z19" s="241" t="s">
        <v>205</v>
      </c>
      <c r="AA19" s="242"/>
      <c r="AB19" s="242"/>
      <c r="AC19" s="242"/>
      <c r="AD19" s="242"/>
      <c r="AE19" s="242"/>
      <c r="AF19" s="243"/>
      <c r="AG19" s="234">
        <f>IF(U19="","",IF(U19&gt;D19,2,IF(U19&lt;D19,0,IF(U19=D19,1,))))</f>
        <v>1</v>
      </c>
      <c r="AH19" s="110"/>
    </row>
    <row r="20" spans="1:34" s="10" customFormat="1" ht="10.15" customHeight="1" thickBot="1">
      <c r="A20" s="217"/>
      <c r="B20" s="218"/>
      <c r="C20" s="219"/>
      <c r="D20" s="111" t="s">
        <v>22</v>
      </c>
      <c r="E20" s="210" t="s">
        <v>23</v>
      </c>
      <c r="F20" s="211"/>
      <c r="G20" s="212" t="s">
        <v>13</v>
      </c>
      <c r="H20" s="213"/>
      <c r="I20" s="244"/>
      <c r="J20" s="245"/>
      <c r="K20" s="245"/>
      <c r="L20" s="245"/>
      <c r="M20" s="245"/>
      <c r="N20" s="245"/>
      <c r="O20" s="246"/>
      <c r="P20" s="265"/>
      <c r="Q20" s="98"/>
      <c r="R20" s="217"/>
      <c r="S20" s="218"/>
      <c r="T20" s="219"/>
      <c r="U20" s="111" t="s">
        <v>22</v>
      </c>
      <c r="V20" s="210" t="s">
        <v>23</v>
      </c>
      <c r="W20" s="211"/>
      <c r="X20" s="212" t="s">
        <v>13</v>
      </c>
      <c r="Y20" s="213"/>
      <c r="Z20" s="244"/>
      <c r="AA20" s="245"/>
      <c r="AB20" s="245"/>
      <c r="AC20" s="245"/>
      <c r="AD20" s="245"/>
      <c r="AE20" s="245"/>
      <c r="AF20" s="246"/>
      <c r="AG20" s="235"/>
      <c r="AH20" s="110"/>
    </row>
    <row r="21" spans="1:34" s="10" customFormat="1" ht="6" customHeight="1">
      <c r="A21" s="98"/>
      <c r="B21" s="98"/>
      <c r="C21" s="98"/>
      <c r="D21" s="98"/>
      <c r="E21" s="112"/>
      <c r="F21" s="112"/>
      <c r="G21" s="112"/>
      <c r="H21" s="112"/>
      <c r="I21" s="112"/>
      <c r="J21" s="112"/>
      <c r="K21" s="112"/>
      <c r="L21" s="112"/>
      <c r="M21" s="112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110"/>
    </row>
    <row r="22" spans="1:34" s="10" customFormat="1" ht="28.5" customHeight="1">
      <c r="A22" s="320" t="str">
        <f>LOOKUP(Daten!B8,Vereine!A:A,Vereine!B:B)</f>
        <v xml:space="preserve">KSV Gratkorn </v>
      </c>
      <c r="B22" s="320"/>
      <c r="C22" s="320"/>
      <c r="D22" s="320"/>
      <c r="E22" s="320"/>
      <c r="F22" s="320"/>
      <c r="G22" s="320"/>
      <c r="H22" s="320"/>
      <c r="I22" s="320"/>
      <c r="J22" s="101"/>
      <c r="K22" s="101"/>
      <c r="L22" s="101"/>
      <c r="M22" s="101"/>
      <c r="N22" s="113"/>
      <c r="O22" s="208">
        <f>IF(N9="","",SUM(N9,N11,N13,N15))</f>
        <v>8</v>
      </c>
      <c r="P22" s="209"/>
      <c r="Q22" s="114"/>
      <c r="R22" s="208">
        <f>IF(AE9="","",SUM(AE9,AE11,AE13,AE15))</f>
        <v>8</v>
      </c>
      <c r="S22" s="227"/>
      <c r="T22" s="110"/>
      <c r="U22" s="255" t="str">
        <f>LOOKUP(Daten!B18,Vereine!A:A,Vereine!B:B)</f>
        <v>ESV Bruck/Mur II</v>
      </c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110"/>
    </row>
    <row r="23" spans="1:34" s="10" customFormat="1" ht="18" customHeight="1" thickBot="1">
      <c r="A23" s="256"/>
      <c r="B23" s="256"/>
      <c r="C23" s="256"/>
      <c r="D23" s="256"/>
      <c r="E23" s="256"/>
      <c r="F23" s="256"/>
      <c r="G23" s="256"/>
      <c r="H23" s="256"/>
      <c r="I23" s="256"/>
      <c r="J23" s="112"/>
      <c r="K23" s="112"/>
      <c r="L23" s="112"/>
      <c r="M23" s="112"/>
      <c r="N23" s="112"/>
      <c r="O23" s="110"/>
      <c r="P23" s="101"/>
      <c r="Q23" s="100" t="s">
        <v>207</v>
      </c>
      <c r="R23" s="101"/>
      <c r="S23" s="101"/>
      <c r="T23" s="115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110"/>
    </row>
    <row r="24" spans="1:34" s="10" customFormat="1" ht="17.25" customHeight="1">
      <c r="A24" s="257" t="s">
        <v>9</v>
      </c>
      <c r="B24" s="257"/>
      <c r="C24" s="257"/>
      <c r="D24" s="257"/>
      <c r="E24" s="257"/>
      <c r="F24" s="257"/>
      <c r="G24" s="257"/>
      <c r="H24" s="257"/>
      <c r="I24" s="257"/>
      <c r="J24" s="112"/>
      <c r="K24" s="112"/>
      <c r="L24" s="112"/>
      <c r="M24" s="112"/>
      <c r="N24" s="112"/>
      <c r="O24" s="297">
        <f>IF(P8="","",SUM(P8,P10,P12,P14,P19))</f>
        <v>3</v>
      </c>
      <c r="P24" s="298"/>
      <c r="Q24" s="100"/>
      <c r="R24" s="297">
        <f>IF(AG8="","",SUM(AG8,AG10,AG12,AG14,AG19))</f>
        <v>3</v>
      </c>
      <c r="S24" s="298"/>
      <c r="T24" s="115"/>
      <c r="U24" s="257" t="s">
        <v>10</v>
      </c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110"/>
    </row>
    <row r="25" spans="1:34" ht="18.75" customHeight="1" thickBot="1">
      <c r="A25" s="258">
        <f>Daten!B9</f>
        <v>0</v>
      </c>
      <c r="B25" s="259"/>
      <c r="C25" s="259"/>
      <c r="D25" s="259"/>
      <c r="E25" s="259"/>
      <c r="F25" s="259"/>
      <c r="G25" s="259"/>
      <c r="H25" s="259"/>
      <c r="I25" s="259"/>
      <c r="J25" s="112"/>
      <c r="K25" s="112"/>
      <c r="L25" s="112"/>
      <c r="M25" s="112"/>
      <c r="N25" s="112"/>
      <c r="O25" s="299"/>
      <c r="P25" s="300"/>
      <c r="Q25" s="116"/>
      <c r="R25" s="299"/>
      <c r="S25" s="300"/>
      <c r="T25" s="112"/>
      <c r="U25" s="258">
        <f>Daten!B19</f>
        <v>0</v>
      </c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</row>
    <row r="26" spans="1:34" s="11" customFormat="1" ht="18" customHeight="1">
      <c r="A26" s="260"/>
      <c r="B26" s="260"/>
      <c r="C26" s="260"/>
      <c r="D26" s="260"/>
      <c r="E26" s="260"/>
      <c r="F26" s="260"/>
      <c r="G26" s="260"/>
      <c r="H26" s="260"/>
      <c r="I26" s="260"/>
      <c r="J26" s="112"/>
      <c r="K26" s="117"/>
      <c r="L26" s="118"/>
      <c r="M26" s="118"/>
      <c r="N26" s="118"/>
      <c r="O26" s="118"/>
      <c r="P26" s="118"/>
      <c r="Q26" s="100" t="s">
        <v>163</v>
      </c>
      <c r="R26" s="118"/>
      <c r="S26" s="118"/>
      <c r="T26" s="99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117"/>
    </row>
    <row r="27" spans="1:34" ht="16.5" customHeight="1" thickBot="1">
      <c r="A27" s="307" t="s">
        <v>24</v>
      </c>
      <c r="B27" s="307"/>
      <c r="C27" s="307"/>
      <c r="D27" s="307"/>
      <c r="E27" s="307"/>
      <c r="F27" s="307"/>
      <c r="G27" s="307"/>
      <c r="H27" s="307"/>
      <c r="I27" s="307"/>
      <c r="J27" s="112"/>
      <c r="K27" s="112"/>
      <c r="L27" s="112"/>
      <c r="M27" s="112"/>
      <c r="N27" s="112"/>
      <c r="O27" s="112"/>
      <c r="P27" s="119"/>
      <c r="Q27" s="112"/>
      <c r="R27" s="112"/>
      <c r="S27" s="112"/>
      <c r="T27" s="112"/>
      <c r="U27" s="307" t="s">
        <v>24</v>
      </c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</row>
    <row r="28" spans="1:34" s="43" customFormat="1" ht="16.5" customHeight="1" thickTop="1">
      <c r="A28" s="308">
        <f>Daten!E21</f>
        <v>0</v>
      </c>
      <c r="B28" s="302"/>
      <c r="C28" s="302"/>
      <c r="D28" s="303"/>
      <c r="E28" s="301">
        <v>16</v>
      </c>
      <c r="F28" s="303"/>
      <c r="G28" s="301">
        <f>Daten!K21</f>
        <v>0</v>
      </c>
      <c r="H28" s="302"/>
      <c r="I28" s="303"/>
      <c r="J28" s="101"/>
      <c r="K28" s="100"/>
      <c r="L28" s="100"/>
      <c r="M28" s="100"/>
      <c r="N28" s="100"/>
      <c r="O28" s="223">
        <f>IF(O24="","",IF(O24&gt;R24,2,IF(O24&lt;R24,0,1)))</f>
        <v>1</v>
      </c>
      <c r="P28" s="224"/>
      <c r="Q28" s="100"/>
      <c r="R28" s="223">
        <f>IF(R24="","",IF(R24&gt;O24,2,IF(R24&lt;O24,0,1)))</f>
        <v>1</v>
      </c>
      <c r="S28" s="224"/>
      <c r="T28" s="134"/>
      <c r="U28" s="112"/>
      <c r="V28" s="99"/>
      <c r="W28" s="99"/>
      <c r="X28" s="99"/>
      <c r="Y28" s="98"/>
      <c r="Z28" s="118"/>
      <c r="AA28" s="98"/>
      <c r="AB28" s="98"/>
      <c r="AC28" s="98"/>
      <c r="AD28" s="98"/>
      <c r="AE28" s="230" t="s">
        <v>25</v>
      </c>
      <c r="AF28" s="231"/>
      <c r="AG28" s="120" t="s">
        <v>26</v>
      </c>
      <c r="AH28" s="104"/>
    </row>
    <row r="29" spans="1:34" s="43" customFormat="1" ht="17.25" customHeight="1" thickBot="1">
      <c r="A29" s="304"/>
      <c r="B29" s="305"/>
      <c r="C29" s="305"/>
      <c r="D29" s="306"/>
      <c r="E29" s="304"/>
      <c r="F29" s="306"/>
      <c r="G29" s="304"/>
      <c r="H29" s="305"/>
      <c r="I29" s="306"/>
      <c r="J29" s="101"/>
      <c r="K29" s="100"/>
      <c r="L29" s="100"/>
      <c r="M29" s="100"/>
      <c r="N29" s="100"/>
      <c r="O29" s="225"/>
      <c r="P29" s="226"/>
      <c r="Q29" s="100"/>
      <c r="R29" s="225"/>
      <c r="S29" s="226"/>
      <c r="T29" s="134"/>
      <c r="U29" s="309"/>
      <c r="V29" s="309"/>
      <c r="W29" s="309"/>
      <c r="X29" s="309"/>
      <c r="Y29" s="98"/>
      <c r="Z29" s="294" t="s">
        <v>27</v>
      </c>
      <c r="AA29" s="295"/>
      <c r="AB29" s="295"/>
      <c r="AC29" s="295"/>
      <c r="AD29" s="296"/>
      <c r="AE29" s="228" t="str">
        <f>IF(ISBLANK(Daten!D25),"","X")</f>
        <v/>
      </c>
      <c r="AF29" s="229"/>
      <c r="AG29" s="135" t="str">
        <f>IF(ISBLANK(Daten!H25),"","X")</f>
        <v/>
      </c>
      <c r="AH29" s="104"/>
    </row>
    <row r="30" spans="1:34" s="43" customFormat="1" ht="18" customHeight="1" thickTop="1">
      <c r="A30" s="220" t="s">
        <v>405</v>
      </c>
      <c r="B30" s="221"/>
      <c r="C30" s="221"/>
      <c r="D30" s="222"/>
      <c r="E30" s="220" t="s">
        <v>164</v>
      </c>
      <c r="F30" s="222"/>
      <c r="G30" s="220" t="s">
        <v>28</v>
      </c>
      <c r="H30" s="221"/>
      <c r="I30" s="222"/>
      <c r="J30" s="112"/>
      <c r="K30" s="121"/>
      <c r="L30" s="121"/>
      <c r="M30" s="121"/>
      <c r="N30" s="121"/>
      <c r="O30" s="121"/>
      <c r="P30" s="121"/>
      <c r="Q30" s="100" t="s">
        <v>162</v>
      </c>
      <c r="R30" s="121"/>
      <c r="S30" s="121"/>
      <c r="T30" s="121"/>
      <c r="U30" s="293" t="s">
        <v>406</v>
      </c>
      <c r="V30" s="293"/>
      <c r="W30" s="293"/>
      <c r="X30" s="293"/>
      <c r="Y30" s="98"/>
      <c r="Z30" s="294" t="s">
        <v>29</v>
      </c>
      <c r="AA30" s="295"/>
      <c r="AB30" s="295"/>
      <c r="AC30" s="295"/>
      <c r="AD30" s="296"/>
      <c r="AE30" s="228" t="str">
        <f>IF(ISBLANK(Daten!D26),"","X")</f>
        <v/>
      </c>
      <c r="AF30" s="229"/>
      <c r="AG30" s="135" t="str">
        <f>IF(ISBLANK(Daten!H26),"","X")</f>
        <v/>
      </c>
      <c r="AH30" s="104"/>
    </row>
    <row r="31" spans="1:34" ht="13.5" customHeight="1">
      <c r="A31" s="110"/>
      <c r="AG31" s="122"/>
    </row>
    <row r="33" spans="25:33">
      <c r="Y33" s="238"/>
      <c r="Z33" s="238"/>
      <c r="AA33" s="238"/>
      <c r="AB33" s="238"/>
      <c r="AC33" s="238"/>
      <c r="AD33" s="238"/>
      <c r="AE33" s="238"/>
      <c r="AF33" s="238"/>
      <c r="AG33" s="238"/>
    </row>
  </sheetData>
  <sheetProtection password="C77C" sheet="1" formatCells="0" formatColumns="0" formatRows="0" insertColumns="0" insertRows="0" insertHyperlinks="0" deleteColumns="0" deleteRows="0" sort="0" autoFilter="0" pivotTables="0"/>
  <protectedRanges>
    <protectedRange password="C77C" sqref="A1:AG30" name="Bereich1"/>
  </protectedRanges>
  <mergeCells count="218">
    <mergeCell ref="A8:B9"/>
    <mergeCell ref="A10:B11"/>
    <mergeCell ref="R10:S11"/>
    <mergeCell ref="N9:O9"/>
    <mergeCell ref="N10:O10"/>
    <mergeCell ref="N11:O11"/>
    <mergeCell ref="L9:M9"/>
    <mergeCell ref="H10:I10"/>
    <mergeCell ref="H11:I11"/>
    <mergeCell ref="C10:D10"/>
    <mergeCell ref="C11:D11"/>
    <mergeCell ref="J9:K9"/>
    <mergeCell ref="H15:I15"/>
    <mergeCell ref="C9:D9"/>
    <mergeCell ref="H8:I8"/>
    <mergeCell ref="T7:U7"/>
    <mergeCell ref="R7:S7"/>
    <mergeCell ref="R8:S9"/>
    <mergeCell ref="A7:B7"/>
    <mergeCell ref="C7:D7"/>
    <mergeCell ref="C17:D17"/>
    <mergeCell ref="T17:U17"/>
    <mergeCell ref="H9:I9"/>
    <mergeCell ref="A12:B13"/>
    <mergeCell ref="C15:D15"/>
    <mergeCell ref="T15:U15"/>
    <mergeCell ref="A16:B17"/>
    <mergeCell ref="R16:S17"/>
    <mergeCell ref="E16:E17"/>
    <mergeCell ref="F7:G7"/>
    <mergeCell ref="H7:I7"/>
    <mergeCell ref="L7:M7"/>
    <mergeCell ref="J7:K7"/>
    <mergeCell ref="J8:K8"/>
    <mergeCell ref="F8:G8"/>
    <mergeCell ref="N13:O13"/>
    <mergeCell ref="C13:D13"/>
    <mergeCell ref="F10:G10"/>
    <mergeCell ref="E8:E9"/>
    <mergeCell ref="C8:D8"/>
    <mergeCell ref="C16:D16"/>
    <mergeCell ref="A22:I23"/>
    <mergeCell ref="U2:AA2"/>
    <mergeCell ref="U4:AA4"/>
    <mergeCell ref="W6:Y6"/>
    <mergeCell ref="Z6:AB6"/>
    <mergeCell ref="A6:E6"/>
    <mergeCell ref="C14:D14"/>
    <mergeCell ref="T8:U8"/>
    <mergeCell ref="F6:H6"/>
    <mergeCell ref="I6:K6"/>
    <mergeCell ref="L6:N6"/>
    <mergeCell ref="O6:P6"/>
    <mergeCell ref="R6:V6"/>
    <mergeCell ref="L8:M8"/>
    <mergeCell ref="N8:O8"/>
    <mergeCell ref="V8:V9"/>
    <mergeCell ref="N7:O7"/>
    <mergeCell ref="T9:U9"/>
    <mergeCell ref="A14:B15"/>
    <mergeCell ref="L12:M12"/>
    <mergeCell ref="N12:O12"/>
    <mergeCell ref="F9:G9"/>
    <mergeCell ref="J10:K10"/>
    <mergeCell ref="L10:M10"/>
    <mergeCell ref="J11:K11"/>
    <mergeCell ref="C12:D12"/>
    <mergeCell ref="E12:E13"/>
    <mergeCell ref="A1:AG1"/>
    <mergeCell ref="H13:I13"/>
    <mergeCell ref="P10:P11"/>
    <mergeCell ref="E10:E11"/>
    <mergeCell ref="AG12:AG13"/>
    <mergeCell ref="AC13:AD13"/>
    <mergeCell ref="AC12:AD12"/>
    <mergeCell ref="AE13:AF13"/>
    <mergeCell ref="AC6:AE6"/>
    <mergeCell ref="AF6:AG6"/>
    <mergeCell ref="AE10:AF10"/>
    <mergeCell ref="R4:T4"/>
    <mergeCell ref="F3:K3"/>
    <mergeCell ref="F4:K4"/>
    <mergeCell ref="W9:X9"/>
    <mergeCell ref="W10:X10"/>
    <mergeCell ref="L15:M15"/>
    <mergeCell ref="L13:M13"/>
    <mergeCell ref="Y12:Z12"/>
    <mergeCell ref="J12:K12"/>
    <mergeCell ref="J13:K13"/>
    <mergeCell ref="E14:E15"/>
    <mergeCell ref="U30:X30"/>
    <mergeCell ref="Z30:AD30"/>
    <mergeCell ref="R24:S25"/>
    <mergeCell ref="G28:I29"/>
    <mergeCell ref="A27:I27"/>
    <mergeCell ref="O24:P25"/>
    <mergeCell ref="A24:I24"/>
    <mergeCell ref="A25:I26"/>
    <mergeCell ref="A28:D29"/>
    <mergeCell ref="E28:F29"/>
    <mergeCell ref="O28:P29"/>
    <mergeCell ref="U29:X29"/>
    <mergeCell ref="Z29:AD29"/>
    <mergeCell ref="U27:AG27"/>
    <mergeCell ref="AA12:AB12"/>
    <mergeCell ref="T13:U13"/>
    <mergeCell ref="T12:U12"/>
    <mergeCell ref="V14:V15"/>
    <mergeCell ref="W14:X14"/>
    <mergeCell ref="AA15:AB15"/>
    <mergeCell ref="F14:G14"/>
    <mergeCell ref="F12:G12"/>
    <mergeCell ref="A2:B2"/>
    <mergeCell ref="A3:B3"/>
    <mergeCell ref="A4:B4"/>
    <mergeCell ref="C2:D2"/>
    <mergeCell ref="C3:D3"/>
    <mergeCell ref="C4:D4"/>
    <mergeCell ref="F11:G11"/>
    <mergeCell ref="F2:M2"/>
    <mergeCell ref="R14:S15"/>
    <mergeCell ref="F15:G15"/>
    <mergeCell ref="F13:G13"/>
    <mergeCell ref="H12:I12"/>
    <mergeCell ref="L14:M14"/>
    <mergeCell ref="P8:P9"/>
    <mergeCell ref="L11:M11"/>
    <mergeCell ref="R12:S13"/>
    <mergeCell ref="AA13:AB13"/>
    <mergeCell ref="L3:M3"/>
    <mergeCell ref="L4:M4"/>
    <mergeCell ref="R3:T3"/>
    <mergeCell ref="AG19:AG20"/>
    <mergeCell ref="Y16:AA17"/>
    <mergeCell ref="Z19:AF20"/>
    <mergeCell ref="AB16:AG17"/>
    <mergeCell ref="AE8:AF8"/>
    <mergeCell ref="Y9:Z9"/>
    <mergeCell ref="AA10:AB10"/>
    <mergeCell ref="AA11:AB11"/>
    <mergeCell ref="AE11:AF11"/>
    <mergeCell ref="AG14:AG15"/>
    <mergeCell ref="AG8:AG9"/>
    <mergeCell ref="AG10:AG11"/>
    <mergeCell ref="AC9:AD9"/>
    <mergeCell ref="AC10:AD10"/>
    <mergeCell ref="AC11:AD11"/>
    <mergeCell ref="Y11:Z11"/>
    <mergeCell ref="AE9:AF9"/>
    <mergeCell ref="AA9:AB9"/>
    <mergeCell ref="AE12:AF12"/>
    <mergeCell ref="AE7:AF7"/>
    <mergeCell ref="W8:X8"/>
    <mergeCell ref="Y8:Z8"/>
    <mergeCell ref="AA7:AB7"/>
    <mergeCell ref="AC7:AD7"/>
    <mergeCell ref="AA8:AB8"/>
    <mergeCell ref="AC8:AD8"/>
    <mergeCell ref="Y7:Z7"/>
    <mergeCell ref="Y10:Z10"/>
    <mergeCell ref="V10:V11"/>
    <mergeCell ref="W12:X12"/>
    <mergeCell ref="R2:T2"/>
    <mergeCell ref="X19:Y19"/>
    <mergeCell ref="R19:T20"/>
    <mergeCell ref="W16:X17"/>
    <mergeCell ref="Y14:Z14"/>
    <mergeCell ref="P19:P20"/>
    <mergeCell ref="P12:P13"/>
    <mergeCell ref="V19:W19"/>
    <mergeCell ref="X20:Y20"/>
    <mergeCell ref="Y15:Z15"/>
    <mergeCell ref="V16:V17"/>
    <mergeCell ref="V20:W20"/>
    <mergeCell ref="W13:X13"/>
    <mergeCell ref="Y13:Z13"/>
    <mergeCell ref="T10:U10"/>
    <mergeCell ref="T11:U11"/>
    <mergeCell ref="V12:V13"/>
    <mergeCell ref="T14:U14"/>
    <mergeCell ref="T16:U16"/>
    <mergeCell ref="U3:AA3"/>
    <mergeCell ref="W7:X7"/>
    <mergeCell ref="W11:X11"/>
    <mergeCell ref="AE30:AF30"/>
    <mergeCell ref="AE29:AF29"/>
    <mergeCell ref="AE28:AF28"/>
    <mergeCell ref="N14:O14"/>
    <mergeCell ref="P14:P15"/>
    <mergeCell ref="H14:I14"/>
    <mergeCell ref="J14:K14"/>
    <mergeCell ref="Y33:AG33"/>
    <mergeCell ref="G30:I30"/>
    <mergeCell ref="W15:X15"/>
    <mergeCell ref="J15:K15"/>
    <mergeCell ref="I19:O20"/>
    <mergeCell ref="H16:J17"/>
    <mergeCell ref="K16:P17"/>
    <mergeCell ref="N15:O15"/>
    <mergeCell ref="U22:AG23"/>
    <mergeCell ref="U24:AG24"/>
    <mergeCell ref="U25:AG26"/>
    <mergeCell ref="AC14:AD14"/>
    <mergeCell ref="AE15:AF15"/>
    <mergeCell ref="AC15:AD15"/>
    <mergeCell ref="AE14:AF14"/>
    <mergeCell ref="AA14:AB14"/>
    <mergeCell ref="F16:G17"/>
    <mergeCell ref="E19:F19"/>
    <mergeCell ref="G19:H19"/>
    <mergeCell ref="O22:P22"/>
    <mergeCell ref="E20:F20"/>
    <mergeCell ref="G20:H20"/>
    <mergeCell ref="A19:C20"/>
    <mergeCell ref="A30:D30"/>
    <mergeCell ref="E30:F30"/>
    <mergeCell ref="R28:S29"/>
    <mergeCell ref="R22:S22"/>
  </mergeCells>
  <phoneticPr fontId="0" type="noConversion"/>
  <printOptions horizontalCentered="1" verticalCentered="1" gridLinesSet="0"/>
  <pageMargins left="0.39370078740157483" right="0.39370078740157483" top="0.39370078740157483" bottom="0.39370078740157483" header="0.11811023622047245" footer="0"/>
  <pageSetup paperSize="9" scale="81" orientation="landscape" horizontalDpi="300" verticalDpi="300" r:id="rId1"/>
  <headerFooter alignWithMargins="0"/>
  <ignoredErrors>
    <ignoredError sqref="C2 U2:U4 E8:F8 E10 E12 E14 G28 A28 A25 O28 R28 AE29:AE30 AG29:AG30 U25 A8 A10 A12 A14 A16 H8 J8 L8 R8 R10 R12 R14 R16 V8:W8 V10 V12 V14 Y8 AA8 AC8 W16 AB16 F16 K16" unlockedFormula="1"/>
    <ignoredError sqref="N8 N10 N12 N14 AE8 AE10 AE12 AE14" formulaRange="1"/>
    <ignoredError sqref="F10 H10 J10 L10 F12 J12 H12 L12 F14 H14 J14 L14 W10 W12 W14 Y14 AA14 AC14 AC12 AA12 Y12 AC10 AA10 Y10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51"/>
    <pageSetUpPr fitToPage="1"/>
  </sheetPr>
  <dimension ref="A1:IV29"/>
  <sheetViews>
    <sheetView showGridLines="0" zoomScale="160" zoomScaleNormal="160" workbookViewId="0">
      <selection activeCell="AD3" sqref="AD3"/>
    </sheetView>
  </sheetViews>
  <sheetFormatPr baseColWidth="10" defaultColWidth="12.7109375" defaultRowHeight="12.75"/>
  <cols>
    <col min="1" max="1" width="1.85546875" style="64" customWidth="1"/>
    <col min="2" max="2" width="9.42578125" style="64" customWidth="1"/>
    <col min="3" max="3" width="2.42578125" style="64" customWidth="1"/>
    <col min="4" max="4" width="1.85546875" style="64" customWidth="1"/>
    <col min="5" max="6" width="2.7109375" style="64" customWidth="1"/>
    <col min="7" max="7" width="1.85546875" style="64" customWidth="1"/>
    <col min="8" max="8" width="2.5703125" style="64" customWidth="1"/>
    <col min="9" max="9" width="2.140625" style="64" customWidth="1"/>
    <col min="10" max="10" width="2" style="64" customWidth="1"/>
    <col min="11" max="11" width="2.5703125" style="64" customWidth="1"/>
    <col min="12" max="12" width="2.28515625" style="64" customWidth="1"/>
    <col min="13" max="13" width="3" style="64" customWidth="1"/>
    <col min="14" max="14" width="3.7109375" style="89" customWidth="1"/>
    <col min="15" max="15" width="3.140625" style="64" customWidth="1"/>
    <col min="16" max="16" width="7.42578125" style="64" customWidth="1"/>
    <col min="17" max="17" width="3.7109375" style="64" customWidth="1"/>
    <col min="18" max="18" width="2.85546875" style="64" customWidth="1"/>
    <col min="19" max="19" width="2.28515625" style="64" customWidth="1"/>
    <col min="20" max="20" width="2.7109375" style="64" customWidth="1"/>
    <col min="21" max="21" width="2.140625" style="64" customWidth="1"/>
    <col min="22" max="22" width="1.5703125" style="64" customWidth="1"/>
    <col min="23" max="23" width="3.42578125" style="64" customWidth="1"/>
    <col min="24" max="24" width="2" style="64" customWidth="1"/>
    <col min="25" max="25" width="3.42578125" style="64" customWidth="1"/>
    <col min="26" max="26" width="1" style="64" customWidth="1"/>
    <col min="27" max="27" width="4.28515625" style="64" customWidth="1"/>
    <col min="28" max="28" width="3.85546875" style="64" customWidth="1"/>
    <col min="29" max="16384" width="12.7109375" style="60"/>
  </cols>
  <sheetData>
    <row r="1" spans="1:256" ht="23.25" customHeight="1" thickBot="1">
      <c r="A1" s="330" t="str">
        <f>Spielbericht!A22</f>
        <v xml:space="preserve">KSV Gratkorn 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 t="str">
        <f>Spielbericht!U22</f>
        <v>ESV Bruck/Mur II</v>
      </c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spans="1:256" s="62" customFormat="1" ht="9.75" customHeight="1" thickBot="1">
      <c r="A2" s="331" t="s">
        <v>12</v>
      </c>
      <c r="B2" s="331"/>
      <c r="C2" s="331"/>
      <c r="D2" s="332" t="s">
        <v>14</v>
      </c>
      <c r="E2" s="332"/>
      <c r="F2" s="332" t="s">
        <v>15</v>
      </c>
      <c r="G2" s="332"/>
      <c r="H2" s="332" t="s">
        <v>16</v>
      </c>
      <c r="I2" s="332"/>
      <c r="J2" s="333" t="s">
        <v>17</v>
      </c>
      <c r="K2" s="333"/>
      <c r="L2" s="334" t="s">
        <v>204</v>
      </c>
      <c r="M2" s="334"/>
      <c r="N2" s="61" t="s">
        <v>205</v>
      </c>
      <c r="O2" s="335" t="s">
        <v>12</v>
      </c>
      <c r="P2" s="335"/>
      <c r="Q2" s="335"/>
      <c r="R2" s="336" t="s">
        <v>14</v>
      </c>
      <c r="S2" s="336"/>
      <c r="T2" s="336" t="s">
        <v>15</v>
      </c>
      <c r="U2" s="336"/>
      <c r="V2" s="336" t="s">
        <v>16</v>
      </c>
      <c r="W2" s="336"/>
      <c r="X2" s="337" t="s">
        <v>17</v>
      </c>
      <c r="Y2" s="337"/>
      <c r="Z2" s="334" t="s">
        <v>204</v>
      </c>
      <c r="AA2" s="334"/>
      <c r="AB2" s="61" t="s">
        <v>205</v>
      </c>
    </row>
    <row r="3" spans="1:256" s="63" customFormat="1" ht="19.5" customHeight="1" thickBot="1">
      <c r="A3" s="338" t="str">
        <f>Spielbericht!C8</f>
        <v/>
      </c>
      <c r="B3" s="339"/>
      <c r="C3" s="340"/>
      <c r="D3" s="341">
        <f>Daten!D3</f>
        <v>0</v>
      </c>
      <c r="E3" s="342"/>
      <c r="F3" s="342">
        <f>Daten!F3</f>
        <v>0</v>
      </c>
      <c r="G3" s="342"/>
      <c r="H3" s="342">
        <f>Daten!H3</f>
        <v>0</v>
      </c>
      <c r="I3" s="342"/>
      <c r="J3" s="342">
        <f>Daten!J3</f>
        <v>0</v>
      </c>
      <c r="K3" s="342"/>
      <c r="L3" s="347">
        <f t="shared" ref="L3:L10" si="0">SUM(D3:K3)</f>
        <v>0</v>
      </c>
      <c r="M3" s="347"/>
      <c r="N3" s="348">
        <f>IF(J3="","",IF(L4&gt;Z4,1,IF(L4&lt;Z4,0,IF(L4=Z4,IF(L3&gt;Z3,1,IF(L3=Z3,0.5,0))))))</f>
        <v>0.5</v>
      </c>
      <c r="O3" s="352" t="str">
        <f>Spielbericht!T8</f>
        <v/>
      </c>
      <c r="P3" s="353"/>
      <c r="Q3" s="354"/>
      <c r="R3" s="341">
        <f>Daten!D13</f>
        <v>0</v>
      </c>
      <c r="S3" s="342"/>
      <c r="T3" s="342">
        <f>Daten!F13</f>
        <v>0</v>
      </c>
      <c r="U3" s="342"/>
      <c r="V3" s="342">
        <f>Daten!H13</f>
        <v>0</v>
      </c>
      <c r="W3" s="342"/>
      <c r="X3" s="342">
        <f>Daten!J13</f>
        <v>0</v>
      </c>
      <c r="Y3" s="342"/>
      <c r="Z3" s="347">
        <f t="shared" ref="Z3:Z10" si="1">SUM(R3:Y3)</f>
        <v>0</v>
      </c>
      <c r="AA3" s="347"/>
      <c r="AB3" s="357">
        <f>IF(X3="","",IF(Z4&gt;L4,1,IF(Z4&lt;L4,0,IF(Z4=L4,IF(Z3&gt;L3,1,IF(Z3=L3,0.5,0))))))</f>
        <v>0.5</v>
      </c>
    </row>
    <row r="4" spans="1:256" s="63" customFormat="1" ht="19.5" customHeight="1" thickBot="1">
      <c r="A4" s="349" t="str">
        <f>Spielbericht!C9</f>
        <v/>
      </c>
      <c r="B4" s="350"/>
      <c r="C4" s="351"/>
      <c r="D4" s="355">
        <f>IF(D3="","",IF(D3&gt;R3,1,IF(D3=R3,0.5,0)))</f>
        <v>0.5</v>
      </c>
      <c r="E4" s="356"/>
      <c r="F4" s="356">
        <f>IF(F3="","",IF(F3&gt;T3,1,IF(F3=T3,0.5,0)))</f>
        <v>0.5</v>
      </c>
      <c r="G4" s="356"/>
      <c r="H4" s="356">
        <f>IF(H3="","",IF(H3&gt;V3,1,IF(H3=V3,0.5,0)))</f>
        <v>0.5</v>
      </c>
      <c r="I4" s="356"/>
      <c r="J4" s="356">
        <f>IF(J3="","",IF(J3&gt;X3,1,IF(J3=X3,0.5,0)))</f>
        <v>0.5</v>
      </c>
      <c r="K4" s="356"/>
      <c r="L4" s="346">
        <f t="shared" si="0"/>
        <v>2</v>
      </c>
      <c r="M4" s="346"/>
      <c r="N4" s="348"/>
      <c r="O4" s="343" t="str">
        <f>Spielbericht!T9</f>
        <v/>
      </c>
      <c r="P4" s="344"/>
      <c r="Q4" s="345"/>
      <c r="R4" s="355">
        <f>IF(R3="","",IF(R3&gt;D3,1,IF(R3=D3,0.5,0)))</f>
        <v>0.5</v>
      </c>
      <c r="S4" s="356"/>
      <c r="T4" s="356">
        <f>IF(T3="","",IF(T3&gt;F3,1,IF(T3=F3,0.5,0)))</f>
        <v>0.5</v>
      </c>
      <c r="U4" s="356"/>
      <c r="V4" s="356">
        <f>IF(V3="","",IF(V3&gt;H3,1,IF(V3=H3,0.5,0)))</f>
        <v>0.5</v>
      </c>
      <c r="W4" s="356"/>
      <c r="X4" s="356">
        <f>IF(X3="","",IF(X3&gt;J3,1,IF(X3=J3,0.5,0)))</f>
        <v>0.5</v>
      </c>
      <c r="Y4" s="356"/>
      <c r="Z4" s="346">
        <f t="shared" si="1"/>
        <v>2</v>
      </c>
      <c r="AA4" s="346"/>
      <c r="AB4" s="357"/>
    </row>
    <row r="5" spans="1:256" s="63" customFormat="1" ht="19.5" customHeight="1" thickBot="1">
      <c r="A5" s="338" t="str">
        <f>Spielbericht!C10</f>
        <v/>
      </c>
      <c r="B5" s="339"/>
      <c r="C5" s="340"/>
      <c r="D5" s="341">
        <f>Daten!D4</f>
        <v>0</v>
      </c>
      <c r="E5" s="342"/>
      <c r="F5" s="342">
        <f>Daten!F4</f>
        <v>0</v>
      </c>
      <c r="G5" s="342"/>
      <c r="H5" s="342">
        <f>Daten!H4</f>
        <v>0</v>
      </c>
      <c r="I5" s="342"/>
      <c r="J5" s="342">
        <f>Daten!J4</f>
        <v>0</v>
      </c>
      <c r="K5" s="342"/>
      <c r="L5" s="347">
        <f t="shared" si="0"/>
        <v>0</v>
      </c>
      <c r="M5" s="347"/>
      <c r="N5" s="348">
        <f>IF(J5="","",IF(L6&gt;Z6,1,IF(L6&lt;Z6,0,IF(L6=Z6,IF(L5&gt;Z5,1,IF(L5=Z5,0.5,0))))))</f>
        <v>0.5</v>
      </c>
      <c r="O5" s="352" t="str">
        <f>Spielbericht!T10</f>
        <v/>
      </c>
      <c r="P5" s="353"/>
      <c r="Q5" s="354"/>
      <c r="R5" s="341">
        <f>Daten!D14</f>
        <v>0</v>
      </c>
      <c r="S5" s="342"/>
      <c r="T5" s="342">
        <f>Daten!F14</f>
        <v>0</v>
      </c>
      <c r="U5" s="342"/>
      <c r="V5" s="342">
        <f>Daten!H14</f>
        <v>0</v>
      </c>
      <c r="W5" s="342"/>
      <c r="X5" s="342">
        <f>Daten!J14</f>
        <v>0</v>
      </c>
      <c r="Y5" s="342"/>
      <c r="Z5" s="347">
        <f t="shared" si="1"/>
        <v>0</v>
      </c>
      <c r="AA5" s="347"/>
      <c r="AB5" s="357">
        <f>IF(X5="","",IF(Z6&gt;L6,1,IF(Z6&lt;L6,0,IF(Z6=L6,IF(Z5&gt;L5,1,IF(Z5=L5,0.5,0))))))</f>
        <v>0.5</v>
      </c>
    </row>
    <row r="6" spans="1:256" s="63" customFormat="1" ht="19.5" customHeight="1" thickBot="1">
      <c r="A6" s="349" t="str">
        <f>Spielbericht!C11</f>
        <v/>
      </c>
      <c r="B6" s="350"/>
      <c r="C6" s="351"/>
      <c r="D6" s="355">
        <f>IF(D5="","",IF(D5&gt;R5,1,IF(D5=R5,0.5,0)))</f>
        <v>0.5</v>
      </c>
      <c r="E6" s="356"/>
      <c r="F6" s="356">
        <f>IF(F5="","",IF(F5&gt;T5,1,IF(F5=T5,0.5,0)))</f>
        <v>0.5</v>
      </c>
      <c r="G6" s="356"/>
      <c r="H6" s="356">
        <f>IF(H5="","",IF(H5&gt;V5,1,IF(H5=V5,0.5,0)))</f>
        <v>0.5</v>
      </c>
      <c r="I6" s="356"/>
      <c r="J6" s="356">
        <f>IF(J5="","",IF(J5&gt;X5,1,IF(J5=X5,0.5,0)))</f>
        <v>0.5</v>
      </c>
      <c r="K6" s="356"/>
      <c r="L6" s="346">
        <f t="shared" si="0"/>
        <v>2</v>
      </c>
      <c r="M6" s="346"/>
      <c r="N6" s="348"/>
      <c r="O6" s="343" t="str">
        <f>Spielbericht!T11</f>
        <v/>
      </c>
      <c r="P6" s="344"/>
      <c r="Q6" s="345"/>
      <c r="R6" s="355">
        <f>IF(R5="","",IF(R5&gt;D5,1,IF(R5=D5,0.5,0)))</f>
        <v>0.5</v>
      </c>
      <c r="S6" s="356"/>
      <c r="T6" s="356">
        <f>IF(T5="","",IF(T5&gt;F5,1,IF(T5=F5,0.5,0)))</f>
        <v>0.5</v>
      </c>
      <c r="U6" s="356"/>
      <c r="V6" s="356">
        <f>IF(V5="","",IF(V5&gt;H5,1,IF(V5=H5,0.5,0)))</f>
        <v>0.5</v>
      </c>
      <c r="W6" s="356"/>
      <c r="X6" s="356">
        <f>IF(X5="","",IF(X5&gt;J5,1,IF(X5=J5,0.5,0)))</f>
        <v>0.5</v>
      </c>
      <c r="Y6" s="356"/>
      <c r="Z6" s="346">
        <f t="shared" si="1"/>
        <v>2</v>
      </c>
      <c r="AA6" s="346"/>
      <c r="AB6" s="357"/>
    </row>
    <row r="7" spans="1:256" s="63" customFormat="1" ht="19.5" customHeight="1" thickBot="1">
      <c r="A7" s="338" t="str">
        <f>Spielbericht!C12</f>
        <v/>
      </c>
      <c r="B7" s="339"/>
      <c r="C7" s="340"/>
      <c r="D7" s="341">
        <f>Daten!D5</f>
        <v>0</v>
      </c>
      <c r="E7" s="342"/>
      <c r="F7" s="342">
        <f>Daten!F5</f>
        <v>0</v>
      </c>
      <c r="G7" s="342"/>
      <c r="H7" s="342">
        <f>Daten!H5</f>
        <v>0</v>
      </c>
      <c r="I7" s="342"/>
      <c r="J7" s="342">
        <f>Daten!J5</f>
        <v>0</v>
      </c>
      <c r="K7" s="342"/>
      <c r="L7" s="347">
        <f t="shared" si="0"/>
        <v>0</v>
      </c>
      <c r="M7" s="347"/>
      <c r="N7" s="348">
        <f>IF(J7="","",IF(L8&gt;Z8,1,IF(L8&lt;Z8,0,IF(L8=Z8,IF(L7&gt;Z7,1,IF(L7=Z7,0.5,0))))))</f>
        <v>0.5</v>
      </c>
      <c r="O7" s="352" t="str">
        <f>Spielbericht!T12</f>
        <v/>
      </c>
      <c r="P7" s="353"/>
      <c r="Q7" s="354"/>
      <c r="R7" s="341">
        <f>Daten!D15</f>
        <v>0</v>
      </c>
      <c r="S7" s="342"/>
      <c r="T7" s="342">
        <f>Daten!F15</f>
        <v>0</v>
      </c>
      <c r="U7" s="342"/>
      <c r="V7" s="342">
        <f>Daten!H15</f>
        <v>0</v>
      </c>
      <c r="W7" s="342"/>
      <c r="X7" s="342">
        <f>Daten!J15</f>
        <v>0</v>
      </c>
      <c r="Y7" s="342"/>
      <c r="Z7" s="347">
        <f t="shared" si="1"/>
        <v>0</v>
      </c>
      <c r="AA7" s="347"/>
      <c r="AB7" s="357">
        <f>IF(X7="","",IF(Z8&gt;L8,1,IF(Z8&lt;L8,0,IF(Z8=L8,IF(Z7&gt;L7,1,IF(Z7=L7,0.5,0))))))</f>
        <v>0.5</v>
      </c>
    </row>
    <row r="8" spans="1:256" s="63" customFormat="1" ht="20.25" customHeight="1" thickBot="1">
      <c r="A8" s="349" t="str">
        <f>Spielbericht!C13</f>
        <v/>
      </c>
      <c r="B8" s="350"/>
      <c r="C8" s="351"/>
      <c r="D8" s="355">
        <f>IF(D7="","",IF(D7&gt;R7,1,IF(D7=R7,0.5,0)))</f>
        <v>0.5</v>
      </c>
      <c r="E8" s="356"/>
      <c r="F8" s="356">
        <f>IF(F7="","",IF(F7&gt;T7,1,IF(F7=T7,0.5,0)))</f>
        <v>0.5</v>
      </c>
      <c r="G8" s="356"/>
      <c r="H8" s="356">
        <f>IF(H7="","",IF(H7&gt;V7,1,IF(H7=V7,0.5,0)))</f>
        <v>0.5</v>
      </c>
      <c r="I8" s="356"/>
      <c r="J8" s="356">
        <f>IF(J7="","",IF(J7&gt;X7,1,IF(J7=X7,0.5,0)))</f>
        <v>0.5</v>
      </c>
      <c r="K8" s="356"/>
      <c r="L8" s="346">
        <f t="shared" si="0"/>
        <v>2</v>
      </c>
      <c r="M8" s="346"/>
      <c r="N8" s="348"/>
      <c r="O8" s="343" t="str">
        <f>Spielbericht!T13</f>
        <v/>
      </c>
      <c r="P8" s="344"/>
      <c r="Q8" s="345"/>
      <c r="R8" s="355">
        <f>IF(R7="","",IF(R7&gt;D7,1,IF(R7=D7,0.5,0)))</f>
        <v>0.5</v>
      </c>
      <c r="S8" s="356"/>
      <c r="T8" s="356">
        <f>IF(T7="","",IF(T7&gt;F7,1,IF(T7=F7,0.5,0)))</f>
        <v>0.5</v>
      </c>
      <c r="U8" s="356"/>
      <c r="V8" s="356">
        <f>IF(V7="","",IF(V7&gt;H7,1,IF(V7=H7,0.5,0)))</f>
        <v>0.5</v>
      </c>
      <c r="W8" s="356"/>
      <c r="X8" s="356">
        <f>IF(X7="","",IF(X7&gt;J7,1,IF(X7=J7,0.5,0)))</f>
        <v>0.5</v>
      </c>
      <c r="Y8" s="356"/>
      <c r="Z8" s="346">
        <f t="shared" si="1"/>
        <v>2</v>
      </c>
      <c r="AA8" s="346"/>
      <c r="AB8" s="357"/>
    </row>
    <row r="9" spans="1:256" ht="19.5" customHeight="1" thickBot="1">
      <c r="A9" s="338" t="str">
        <f>Spielbericht!C14</f>
        <v/>
      </c>
      <c r="B9" s="339"/>
      <c r="C9" s="340"/>
      <c r="D9" s="341">
        <f>Daten!D6</f>
        <v>0</v>
      </c>
      <c r="E9" s="342"/>
      <c r="F9" s="342">
        <f>Daten!F6</f>
        <v>0</v>
      </c>
      <c r="G9" s="342"/>
      <c r="H9" s="342">
        <f>Daten!H6</f>
        <v>0</v>
      </c>
      <c r="I9" s="342"/>
      <c r="J9" s="342">
        <f>Daten!J6</f>
        <v>0</v>
      </c>
      <c r="K9" s="342"/>
      <c r="L9" s="358">
        <f t="shared" si="0"/>
        <v>0</v>
      </c>
      <c r="M9" s="358"/>
      <c r="N9" s="348">
        <f>IF(J9="","",IF(L10&gt;Z10,1,IF(L10&lt;Z10,0,IF(L10=Z10,IF(L9&gt;Z9,1,IF(L9=Z9,0.5,0))))))</f>
        <v>0.5</v>
      </c>
      <c r="O9" s="352" t="str">
        <f>Spielbericht!T14</f>
        <v/>
      </c>
      <c r="P9" s="353"/>
      <c r="Q9" s="354"/>
      <c r="R9" s="341">
        <f>Daten!D16</f>
        <v>0</v>
      </c>
      <c r="S9" s="342"/>
      <c r="T9" s="342">
        <f>Daten!F16</f>
        <v>0</v>
      </c>
      <c r="U9" s="342"/>
      <c r="V9" s="342">
        <f>Daten!H16</f>
        <v>0</v>
      </c>
      <c r="W9" s="342"/>
      <c r="X9" s="342">
        <f>Daten!J16</f>
        <v>0</v>
      </c>
      <c r="Y9" s="342"/>
      <c r="Z9" s="358">
        <f t="shared" si="1"/>
        <v>0</v>
      </c>
      <c r="AA9" s="358"/>
      <c r="AB9" s="357">
        <f>IF(X9="","",IF(Z10&gt;L10,1,IF(Z10&lt;L10,0,IF(Z10=L10,IF(Z9&gt;L9,1,IF(Z9=L9,0.5,0))))))</f>
        <v>0.5</v>
      </c>
    </row>
    <row r="10" spans="1:256" s="63" customFormat="1" ht="19.5" customHeight="1" thickBot="1">
      <c r="A10" s="349" t="str">
        <f>Spielbericht!C15</f>
        <v/>
      </c>
      <c r="B10" s="350"/>
      <c r="C10" s="351"/>
      <c r="D10" s="355">
        <f>IF(D9="","",IF(D9&gt;R9,1,IF(D9=R9,0.5,0)))</f>
        <v>0.5</v>
      </c>
      <c r="E10" s="355"/>
      <c r="F10" s="356">
        <f>IF(F9="","",IF(F9&gt;T9,1,IF(F9=T9,0.5,0)))</f>
        <v>0.5</v>
      </c>
      <c r="G10" s="356"/>
      <c r="H10" s="356">
        <f>IF(H9="","",IF(H9&gt;V9,1,IF(H9=V9,0.5,0)))</f>
        <v>0.5</v>
      </c>
      <c r="I10" s="356"/>
      <c r="J10" s="356">
        <f>IF(J9="","",IF(J9&gt;X9,1,IF(J9=X9,0.5,0)))</f>
        <v>0.5</v>
      </c>
      <c r="K10" s="356"/>
      <c r="L10" s="346">
        <f t="shared" si="0"/>
        <v>2</v>
      </c>
      <c r="M10" s="346"/>
      <c r="N10" s="348"/>
      <c r="O10" s="362" t="str">
        <f>Spielbericht!T15</f>
        <v/>
      </c>
      <c r="P10" s="363"/>
      <c r="Q10" s="364"/>
      <c r="R10" s="355">
        <f>IF(R9="","",IF(R9&gt;D9,1,IF(R9=D9,0.5,0)))</f>
        <v>0.5</v>
      </c>
      <c r="S10" s="356"/>
      <c r="T10" s="356">
        <f>IF(T9="","",IF(T9&gt;F9,1,IF(T9=F9,0.5,0)))</f>
        <v>0.5</v>
      </c>
      <c r="U10" s="356"/>
      <c r="V10" s="356">
        <f>IF(V9="","",IF(V9&gt;H9,1,IF(V9=H9,0.5,0)))</f>
        <v>0.5</v>
      </c>
      <c r="W10" s="356"/>
      <c r="X10" s="356">
        <f>IF(X9="","",IF(X9&gt;J9,1,IF(X9=J9,0.5,0)))</f>
        <v>0.5</v>
      </c>
      <c r="Y10" s="356"/>
      <c r="Z10" s="346">
        <f t="shared" si="1"/>
        <v>2</v>
      </c>
      <c r="AA10" s="346"/>
      <c r="AB10" s="357"/>
    </row>
    <row r="11" spans="1:256" s="63" customFormat="1" ht="14.1" hidden="1" customHeight="1" thickBot="1">
      <c r="A11" s="365" t="str">
        <f>'[1]MS-Spiel 6er mit Formeln'!C16</f>
        <v/>
      </c>
      <c r="B11" s="365"/>
      <c r="C11" s="365"/>
      <c r="D11" s="341" t="str">
        <f>'[1]MS-Spiel 6er mit Formeln'!F16</f>
        <v/>
      </c>
      <c r="E11" s="341"/>
      <c r="F11" s="341" t="str">
        <f>'[1]MS-Spiel 6er mit Formeln'!H16</f>
        <v/>
      </c>
      <c r="G11" s="341"/>
      <c r="H11" s="341" t="str">
        <f>'[1]MS-Spiel 6er mit Formeln'!J16</f>
        <v/>
      </c>
      <c r="I11" s="341"/>
      <c r="J11" s="341" t="str">
        <f>'[1]MS-Spiel 6er mit Formeln'!L16</f>
        <v/>
      </c>
      <c r="K11" s="341"/>
      <c r="L11" s="347">
        <f>SUM(D11:K11)</f>
        <v>0</v>
      </c>
      <c r="M11" s="347"/>
      <c r="N11" s="359" t="str">
        <f>IF(J11="","",IF(L12&gt;Z12,1,IF(L12&lt;Z12,0,IF(L12=Z12,IF(L11&gt;Z11,1,IF(L11=Z11,0.5,0))))))</f>
        <v/>
      </c>
      <c r="O11" s="360" t="str">
        <f>'[1]MS-Spiel 6er mit Formeln'!T16</f>
        <v/>
      </c>
      <c r="P11" s="360"/>
      <c r="Q11" s="360"/>
      <c r="R11" s="342" t="str">
        <f>'[1]MS-Spiel 6er mit Formeln'!Y16</f>
        <v/>
      </c>
      <c r="S11" s="342"/>
      <c r="T11" s="342" t="str">
        <f>'[1]MS-Spiel 6er mit Formeln'!AA16</f>
        <v/>
      </c>
      <c r="U11" s="342"/>
      <c r="V11" s="342" t="str">
        <f>'[1]MS-Spiel 6er mit Formeln'!AC16</f>
        <v/>
      </c>
      <c r="W11" s="342"/>
      <c r="X11" s="342" t="str">
        <f>'[1]MS-Spiel 6er mit Formeln'!AE16</f>
        <v/>
      </c>
      <c r="Y11" s="342"/>
      <c r="Z11" s="347">
        <f>SUM(R11:Y11)</f>
        <v>0</v>
      </c>
      <c r="AA11" s="347"/>
      <c r="AB11" s="359" t="str">
        <f>IF(X11="","",IF(Z12&gt;L12,1,IF(Z12&lt;L12,0,IF(Z12=L12,IF(Z11&gt;L11,1,IF(Z11=L11,0.5,0))))))</f>
        <v/>
      </c>
    </row>
    <row r="12" spans="1:256" s="63" customFormat="1" ht="14.1" hidden="1" customHeight="1" thickBot="1">
      <c r="A12" s="361" t="str">
        <f>'[1]MS-Spiel 6er mit Formeln'!C17</f>
        <v/>
      </c>
      <c r="B12" s="361"/>
      <c r="C12" s="361"/>
      <c r="D12" s="355" t="str">
        <f>IF(D11="","",IF(D11&gt;R11,1,IF(D11=R11,0.5,0)))</f>
        <v/>
      </c>
      <c r="E12" s="355"/>
      <c r="F12" s="356" t="str">
        <f>IF(F11="","",IF(F11&gt;T11,1,IF(F11=T11,0.5,0)))</f>
        <v/>
      </c>
      <c r="G12" s="356"/>
      <c r="H12" s="356" t="str">
        <f>IF(H11="","",IF(H11&gt;V11,1,IF(H11=V11,0.5,0)))</f>
        <v/>
      </c>
      <c r="I12" s="356"/>
      <c r="J12" s="356" t="str">
        <f>IF(J11="","",IF(J11&gt;X11,1,IF(J11=X11,0.5,0)))</f>
        <v/>
      </c>
      <c r="K12" s="356"/>
      <c r="L12" s="346">
        <f>SUM(D12:K12)</f>
        <v>0</v>
      </c>
      <c r="M12" s="346"/>
      <c r="N12" s="359"/>
      <c r="O12" s="366" t="str">
        <f>'[1]MS-Spiel 6er mit Formeln'!T17</f>
        <v/>
      </c>
      <c r="P12" s="366"/>
      <c r="Q12" s="366"/>
      <c r="R12" s="356" t="str">
        <f>IF(R11="","",IF(R11&gt;D11,1,IF(R11=D11,0.5,0)))</f>
        <v/>
      </c>
      <c r="S12" s="356"/>
      <c r="T12" s="356" t="str">
        <f>IF(T11="","",IF(T11&gt;F11,1,IF(T11=F11,0.5,0)))</f>
        <v/>
      </c>
      <c r="U12" s="356"/>
      <c r="V12" s="356" t="str">
        <f>IF(V11="","",IF(V11&gt;H11,1,IF(V11=H11,0.5,0)))</f>
        <v/>
      </c>
      <c r="W12" s="356"/>
      <c r="X12" s="356" t="str">
        <f>IF(X11="","",IF(X11&gt;J11,1,IF(X11=J11,0.5,0)))</f>
        <v/>
      </c>
      <c r="Y12" s="356"/>
      <c r="Z12" s="346">
        <f>SUM(R12:Y12)</f>
        <v>0</v>
      </c>
      <c r="AA12" s="346"/>
      <c r="AB12" s="359"/>
    </row>
    <row r="13" spans="1:256" s="63" customFormat="1" ht="14.1" hidden="1" customHeight="1" thickBot="1">
      <c r="A13" s="367" t="str">
        <f>'[1]MS-Spiel 6er mit Formeln'!C18</f>
        <v/>
      </c>
      <c r="B13" s="367"/>
      <c r="C13" s="367"/>
      <c r="D13" s="341" t="str">
        <f>'[1]MS-Spiel 6er mit Formeln'!F18</f>
        <v/>
      </c>
      <c r="E13" s="341"/>
      <c r="F13" s="341" t="str">
        <f>'[1]MS-Spiel 6er mit Formeln'!H18</f>
        <v/>
      </c>
      <c r="G13" s="341"/>
      <c r="H13" s="341" t="str">
        <f>'[1]MS-Spiel 6er mit Formeln'!J18</f>
        <v/>
      </c>
      <c r="I13" s="341"/>
      <c r="J13" s="341" t="str">
        <f>'[1]MS-Spiel 6er mit Formeln'!L18</f>
        <v/>
      </c>
      <c r="K13" s="341"/>
      <c r="L13" s="347">
        <f>SUM(D13:K13)</f>
        <v>0</v>
      </c>
      <c r="M13" s="347"/>
      <c r="N13" s="359" t="str">
        <f>IF(J13="","",IF(L14&gt;Z14,1,IF(L14&lt;Z14,0,IF(L14=Z14,IF(L13&gt;Z13,1,IF(L13=Z13,0.5,0))))))</f>
        <v/>
      </c>
      <c r="O13" s="368" t="str">
        <f>'[1]MS-Spiel 6er mit Formeln'!T18</f>
        <v/>
      </c>
      <c r="P13" s="368"/>
      <c r="Q13" s="368"/>
      <c r="R13" s="342" t="str">
        <f>'[1]MS-Spiel 6er mit Formeln'!Y18</f>
        <v/>
      </c>
      <c r="S13" s="342"/>
      <c r="T13" s="342" t="str">
        <f>'[1]MS-Spiel 6er mit Formeln'!AA18</f>
        <v/>
      </c>
      <c r="U13" s="342"/>
      <c r="V13" s="342" t="str">
        <f>'[1]MS-Spiel 6er mit Formeln'!AC18</f>
        <v/>
      </c>
      <c r="W13" s="342"/>
      <c r="X13" s="342" t="str">
        <f>'[1]MS-Spiel 6er mit Formeln'!AE18</f>
        <v/>
      </c>
      <c r="Y13" s="342"/>
      <c r="Z13" s="347">
        <f>SUM(R13:Y13)</f>
        <v>0</v>
      </c>
      <c r="AA13" s="347"/>
      <c r="AB13" s="359" t="str">
        <f>IF(X13="","",IF(Z14&gt;L14,1,IF(Z14&lt;L14,0,IF(Z14=L14,IF(Z13&gt;L13,1,IF(Z13=L13,0.5,0))))))</f>
        <v/>
      </c>
    </row>
    <row r="14" spans="1:256" s="63" customFormat="1" ht="14.1" hidden="1" customHeight="1" thickBot="1">
      <c r="A14" s="361" t="str">
        <f>'[1]MS-Spiel 6er mit Formeln'!C19</f>
        <v/>
      </c>
      <c r="B14" s="361"/>
      <c r="C14" s="361"/>
      <c r="D14" s="355" t="str">
        <f>IF(D13="","",IF(D13&gt;R13,1,IF(D13=R13,0.5,0)))</f>
        <v/>
      </c>
      <c r="E14" s="355"/>
      <c r="F14" s="356" t="str">
        <f>IF(F13="","",IF(F13&gt;T13,1,IF(F13=T13,0.5,0)))</f>
        <v/>
      </c>
      <c r="G14" s="356"/>
      <c r="H14" s="356" t="str">
        <f>IF(H13="","",IF(H13&gt;V13,1,IF(H13=V13,0.5,0)))</f>
        <v/>
      </c>
      <c r="I14" s="356"/>
      <c r="J14" s="356" t="str">
        <f>IF(J13="","",IF(J13&gt;X13,1,IF(J13=X13,0.5,0)))</f>
        <v/>
      </c>
      <c r="K14" s="356"/>
      <c r="L14" s="346">
        <f>SUM(D14:K14)</f>
        <v>0</v>
      </c>
      <c r="M14" s="346"/>
      <c r="N14" s="359"/>
      <c r="O14" s="366" t="str">
        <f>'[1]MS-Spiel 6er mit Formeln'!T19</f>
        <v/>
      </c>
      <c r="P14" s="366"/>
      <c r="Q14" s="366"/>
      <c r="R14" s="356" t="str">
        <f>IF(R13="","",IF(R13&gt;D13,1,IF(R13=D13,0.5,0)))</f>
        <v/>
      </c>
      <c r="S14" s="356"/>
      <c r="T14" s="356" t="str">
        <f>IF(T13="","",IF(T13&gt;F13,1,IF(T13=F13,0.5,0)))</f>
        <v/>
      </c>
      <c r="U14" s="356"/>
      <c r="V14" s="356" t="str">
        <f>IF(V13="","",IF(V13&gt;H13,1,IF(V13=H13,0.5,0)))</f>
        <v/>
      </c>
      <c r="W14" s="356"/>
      <c r="X14" s="356" t="str">
        <f>IF(X13="","",IF(X13&gt;J13,1,IF(X13=J13,0.5,0)))</f>
        <v/>
      </c>
      <c r="Y14" s="356"/>
      <c r="Z14" s="346">
        <f>SUM(R14:Y14)</f>
        <v>0</v>
      </c>
      <c r="AA14" s="346"/>
      <c r="AB14" s="359"/>
    </row>
    <row r="15" spans="1:256" ht="6.75" customHeight="1" thickBot="1">
      <c r="N15" s="65"/>
    </row>
    <row r="16" spans="1:256" s="69" customFormat="1" ht="10.5" customHeight="1" thickBot="1">
      <c r="A16" s="382"/>
      <c r="B16" s="382"/>
      <c r="C16" s="383">
        <f>SUM(L3,L5,L7,L9,L11,L13)</f>
        <v>0</v>
      </c>
      <c r="D16" s="383"/>
      <c r="E16" s="383"/>
      <c r="F16" s="383"/>
      <c r="G16" s="383"/>
      <c r="H16" s="384"/>
      <c r="I16" s="384"/>
      <c r="J16" s="371" t="s">
        <v>205</v>
      </c>
      <c r="K16" s="371"/>
      <c r="L16" s="371"/>
      <c r="M16" s="67"/>
      <c r="N16" s="91">
        <f>Spielbericht!P19</f>
        <v>1</v>
      </c>
      <c r="O16" s="68"/>
      <c r="R16" s="383">
        <f>SUM(Z3,Z5,Z7,Z9,Z11,Z13)</f>
        <v>0</v>
      </c>
      <c r="S16" s="383"/>
      <c r="T16" s="383"/>
      <c r="U16" s="383"/>
      <c r="V16" s="383"/>
      <c r="W16" s="70"/>
      <c r="X16" s="371" t="s">
        <v>205</v>
      </c>
      <c r="Y16" s="371"/>
      <c r="Z16" s="371"/>
      <c r="AA16" s="67"/>
      <c r="AB16" s="71">
        <f>Spielbericht!AG19</f>
        <v>1</v>
      </c>
    </row>
    <row r="17" spans="1:28" s="69" customFormat="1" ht="10.5" customHeight="1">
      <c r="A17" s="382"/>
      <c r="B17" s="382"/>
      <c r="C17" s="383"/>
      <c r="D17" s="383"/>
      <c r="E17" s="383"/>
      <c r="F17" s="383"/>
      <c r="G17" s="383"/>
      <c r="H17" s="370"/>
      <c r="I17" s="370"/>
      <c r="J17" s="67"/>
      <c r="K17" s="67"/>
      <c r="L17" s="67"/>
      <c r="M17" s="376">
        <f>C16-R16</f>
        <v>0</v>
      </c>
      <c r="N17" s="377"/>
      <c r="O17" s="378"/>
      <c r="R17" s="383"/>
      <c r="S17" s="383"/>
      <c r="T17" s="383"/>
      <c r="U17" s="383"/>
      <c r="V17" s="383"/>
      <c r="W17" s="70"/>
      <c r="X17" s="70"/>
      <c r="Y17" s="67"/>
      <c r="Z17" s="67"/>
      <c r="AA17" s="67"/>
      <c r="AB17" s="73"/>
    </row>
    <row r="18" spans="1:28" s="69" customFormat="1" ht="11.25" customHeight="1" thickBot="1">
      <c r="A18" s="66"/>
      <c r="B18" s="66"/>
      <c r="C18" s="374" t="s">
        <v>22</v>
      </c>
      <c r="D18" s="374"/>
      <c r="E18" s="374"/>
      <c r="F18" s="374"/>
      <c r="G18" s="374"/>
      <c r="H18" s="72"/>
      <c r="I18" s="72"/>
      <c r="J18" s="67"/>
      <c r="K18" s="67"/>
      <c r="L18" s="67"/>
      <c r="M18" s="379"/>
      <c r="N18" s="380"/>
      <c r="O18" s="381"/>
      <c r="R18" s="374" t="s">
        <v>22</v>
      </c>
      <c r="S18" s="374"/>
      <c r="T18" s="374"/>
      <c r="U18" s="374"/>
      <c r="V18" s="374"/>
      <c r="W18" s="70"/>
      <c r="X18" s="70"/>
      <c r="Y18" s="67"/>
      <c r="Z18" s="67"/>
      <c r="AA18" s="67"/>
      <c r="AB18" s="73"/>
    </row>
    <row r="19" spans="1:28" s="69" customFormat="1" ht="6" customHeight="1" thickBot="1">
      <c r="A19" s="64"/>
      <c r="B19" s="64"/>
      <c r="C19" s="74"/>
      <c r="D19" s="74"/>
      <c r="E19" s="74"/>
      <c r="F19" s="74"/>
      <c r="G19" s="74"/>
      <c r="H19" s="74"/>
      <c r="I19" s="74"/>
      <c r="J19" s="74"/>
      <c r="K19" s="7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1:28" s="69" customFormat="1" ht="23.25" customHeight="1">
      <c r="B20" s="75">
        <f>SUM(L4,L6,L8,L10,L12,L14)</f>
        <v>8</v>
      </c>
      <c r="C20" s="375">
        <f>Z4+Z6+Z8+Z10+Z12+Z14</f>
        <v>8</v>
      </c>
      <c r="D20" s="375"/>
      <c r="E20" s="375"/>
      <c r="F20" s="375"/>
      <c r="G20" s="76"/>
      <c r="H20" s="76"/>
      <c r="I20" s="76"/>
      <c r="J20" s="77"/>
      <c r="K20" s="77"/>
      <c r="L20" s="385">
        <f>SUM(N3,N5,N7,N9,N11,N13,N16)</f>
        <v>3</v>
      </c>
      <c r="M20" s="385"/>
      <c r="N20" s="385"/>
      <c r="O20" s="386">
        <f>SUM(AB3,AB5,AB7,AB9,AB11,AB13,AB16)</f>
        <v>3</v>
      </c>
      <c r="P20" s="386"/>
      <c r="Q20" s="78"/>
      <c r="R20" s="78"/>
      <c r="S20" s="79"/>
      <c r="T20" s="369">
        <f>Spielbericht!O28</f>
        <v>1</v>
      </c>
      <c r="U20" s="369"/>
      <c r="V20" s="369"/>
      <c r="W20" s="80" t="s">
        <v>206</v>
      </c>
      <c r="X20" s="369">
        <f>Spielbericht!R28</f>
        <v>1</v>
      </c>
      <c r="Y20" s="369"/>
      <c r="Z20" s="369"/>
    </row>
    <row r="21" spans="1:28" s="69" customFormat="1" ht="12" customHeight="1">
      <c r="B21" s="372" t="s">
        <v>207</v>
      </c>
      <c r="C21" s="372"/>
      <c r="D21" s="372"/>
      <c r="E21" s="372"/>
      <c r="J21" s="74"/>
      <c r="K21" s="74"/>
      <c r="L21" s="373" t="s">
        <v>163</v>
      </c>
      <c r="M21" s="373"/>
      <c r="N21" s="373"/>
      <c r="O21" s="373"/>
      <c r="P21" s="373"/>
      <c r="Q21" s="74"/>
      <c r="R21" s="81"/>
      <c r="T21" s="74"/>
      <c r="U21" s="74"/>
      <c r="W21" s="82" t="s">
        <v>162</v>
      </c>
    </row>
    <row r="22" spans="1:28" s="69" customFormat="1" ht="20.25" customHeight="1">
      <c r="H22" s="74"/>
      <c r="I22" s="74"/>
      <c r="J22" s="74"/>
      <c r="K22" s="74"/>
      <c r="L22" s="74"/>
      <c r="O22" s="83"/>
    </row>
    <row r="23" spans="1:28" ht="18.75" customHeight="1">
      <c r="A23" s="84"/>
      <c r="B23" s="59"/>
      <c r="C23" s="59"/>
      <c r="D23" s="59"/>
      <c r="E23" s="59"/>
      <c r="F23" s="59"/>
      <c r="G23" s="59"/>
      <c r="H23" s="74"/>
      <c r="I23" s="74"/>
      <c r="J23" s="74"/>
      <c r="K23" s="74"/>
      <c r="L23" s="74"/>
      <c r="M23" s="60"/>
      <c r="N23" s="60"/>
      <c r="O23" s="74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s="86" customFormat="1" ht="88.5" customHeight="1">
      <c r="A24" s="85"/>
      <c r="B24" s="59"/>
      <c r="C24" s="59"/>
      <c r="D24" s="59"/>
      <c r="E24" s="59"/>
      <c r="F24" s="59"/>
      <c r="G24" s="59"/>
      <c r="H24" s="74"/>
      <c r="J24" s="87"/>
      <c r="K24" s="87"/>
      <c r="L24" s="87"/>
      <c r="O24" s="88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  <row r="25" spans="1:28" ht="16.5" customHeight="1">
      <c r="A25" s="59"/>
      <c r="B25" s="59"/>
      <c r="C25" s="59"/>
      <c r="D25" s="59"/>
      <c r="E25" s="59"/>
      <c r="F25" s="59"/>
      <c r="G25" s="59"/>
      <c r="H25" s="74"/>
      <c r="I25" s="74"/>
      <c r="J25" s="74"/>
      <c r="K25" s="74"/>
      <c r="L25" s="74"/>
      <c r="M25" s="60"/>
      <c r="N25" s="60"/>
      <c r="O25" s="74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</row>
    <row r="26" spans="1:28" ht="16.5" customHeight="1">
      <c r="A26" s="59"/>
      <c r="B26" s="59"/>
      <c r="C26" s="59"/>
      <c r="D26" s="59"/>
      <c r="E26" s="59"/>
      <c r="F26" s="59"/>
      <c r="G26" s="59"/>
      <c r="H26" s="6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</row>
    <row r="27" spans="1:28" ht="17.25" customHeight="1">
      <c r="A27" s="59"/>
      <c r="B27" s="59"/>
      <c r="C27" s="59"/>
      <c r="D27" s="59"/>
      <c r="E27" s="59"/>
      <c r="F27" s="59"/>
      <c r="G27" s="59"/>
      <c r="H27" s="6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</row>
    <row r="28" spans="1:28" ht="17.25" customHeight="1">
      <c r="A28" s="59"/>
      <c r="B28" s="59"/>
      <c r="C28" s="59"/>
      <c r="D28" s="59"/>
      <c r="E28" s="59"/>
      <c r="F28" s="59"/>
      <c r="G28" s="59"/>
      <c r="H28" s="74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</row>
    <row r="29" spans="1:28" ht="13.5" customHeight="1">
      <c r="AB29" s="90"/>
    </row>
  </sheetData>
  <sheetProtection password="C77C" sheet="1" formatCells="0" formatColumns="0" formatRows="0" insertColumns="0" insertRows="0" insertHyperlinks="0" deleteColumns="0" deleteRows="0" sort="0" autoFilter="0" pivotTables="0"/>
  <mergeCells count="187">
    <mergeCell ref="X20:Z20"/>
    <mergeCell ref="V14:W14"/>
    <mergeCell ref="X14:Y14"/>
    <mergeCell ref="Z14:AA14"/>
    <mergeCell ref="H17:I17"/>
    <mergeCell ref="X16:Z16"/>
    <mergeCell ref="B21:E21"/>
    <mergeCell ref="L21:P21"/>
    <mergeCell ref="C18:G18"/>
    <mergeCell ref="R18:V18"/>
    <mergeCell ref="C20:F20"/>
    <mergeCell ref="M17:O18"/>
    <mergeCell ref="A16:B17"/>
    <mergeCell ref="C16:G17"/>
    <mergeCell ref="H16:I16"/>
    <mergeCell ref="J16:L16"/>
    <mergeCell ref="R16:V17"/>
    <mergeCell ref="L20:N20"/>
    <mergeCell ref="O20:P20"/>
    <mergeCell ref="T20:V20"/>
    <mergeCell ref="AB13:AB14"/>
    <mergeCell ref="F14:G14"/>
    <mergeCell ref="H14:I14"/>
    <mergeCell ref="J14:K14"/>
    <mergeCell ref="T14:U14"/>
    <mergeCell ref="R14:S14"/>
    <mergeCell ref="R13:S13"/>
    <mergeCell ref="N13:N14"/>
    <mergeCell ref="O13:Q13"/>
    <mergeCell ref="F13:G13"/>
    <mergeCell ref="T13:U13"/>
    <mergeCell ref="V13:W13"/>
    <mergeCell ref="H13:I13"/>
    <mergeCell ref="O14:Q14"/>
    <mergeCell ref="L14:M14"/>
    <mergeCell ref="J13:K13"/>
    <mergeCell ref="L13:M13"/>
    <mergeCell ref="X13:Y13"/>
    <mergeCell ref="Z13:AA13"/>
    <mergeCell ref="A11:C11"/>
    <mergeCell ref="D11:E11"/>
    <mergeCell ref="F11:G11"/>
    <mergeCell ref="H11:I11"/>
    <mergeCell ref="O12:Q12"/>
    <mergeCell ref="L12:M12"/>
    <mergeCell ref="J11:K11"/>
    <mergeCell ref="D13:E13"/>
    <mergeCell ref="A14:C14"/>
    <mergeCell ref="D14:E14"/>
    <mergeCell ref="A13:C13"/>
    <mergeCell ref="R12:S12"/>
    <mergeCell ref="R9:S9"/>
    <mergeCell ref="R11:S11"/>
    <mergeCell ref="N11:N12"/>
    <mergeCell ref="O11:Q11"/>
    <mergeCell ref="L11:M11"/>
    <mergeCell ref="A12:C12"/>
    <mergeCell ref="D12:E12"/>
    <mergeCell ref="F12:G12"/>
    <mergeCell ref="H12:I12"/>
    <mergeCell ref="J12:K12"/>
    <mergeCell ref="A10:C10"/>
    <mergeCell ref="D10:E10"/>
    <mergeCell ref="F10:G10"/>
    <mergeCell ref="H10:I10"/>
    <mergeCell ref="J10:K10"/>
    <mergeCell ref="R10:S10"/>
    <mergeCell ref="A9:C9"/>
    <mergeCell ref="D9:E9"/>
    <mergeCell ref="F9:G9"/>
    <mergeCell ref="H9:I9"/>
    <mergeCell ref="O10:Q10"/>
    <mergeCell ref="L10:M10"/>
    <mergeCell ref="J9:K9"/>
    <mergeCell ref="X10:Y10"/>
    <mergeCell ref="Z10:AA10"/>
    <mergeCell ref="Z9:AA9"/>
    <mergeCell ref="AB9:AB10"/>
    <mergeCell ref="T9:U9"/>
    <mergeCell ref="V9:W9"/>
    <mergeCell ref="X9:Y9"/>
    <mergeCell ref="V10:W10"/>
    <mergeCell ref="X12:Y12"/>
    <mergeCell ref="Z12:AA12"/>
    <mergeCell ref="Z11:AA11"/>
    <mergeCell ref="AB11:AB12"/>
    <mergeCell ref="T11:U11"/>
    <mergeCell ref="V11:W11"/>
    <mergeCell ref="X11:Y11"/>
    <mergeCell ref="V12:W12"/>
    <mergeCell ref="T12:U12"/>
    <mergeCell ref="T10:U10"/>
    <mergeCell ref="L9:M9"/>
    <mergeCell ref="N9:N10"/>
    <mergeCell ref="O9:Q9"/>
    <mergeCell ref="A8:C8"/>
    <mergeCell ref="D8:E8"/>
    <mergeCell ref="F8:G8"/>
    <mergeCell ref="H8:I8"/>
    <mergeCell ref="J8:K8"/>
    <mergeCell ref="R7:S7"/>
    <mergeCell ref="A7:C7"/>
    <mergeCell ref="D7:E7"/>
    <mergeCell ref="F7:G7"/>
    <mergeCell ref="H7:I7"/>
    <mergeCell ref="O8:Q8"/>
    <mergeCell ref="L8:M8"/>
    <mergeCell ref="J7:K7"/>
    <mergeCell ref="L7:M7"/>
    <mergeCell ref="N7:N8"/>
    <mergeCell ref="O7:Q7"/>
    <mergeCell ref="AB5:AB6"/>
    <mergeCell ref="T5:U5"/>
    <mergeCell ref="V5:W5"/>
    <mergeCell ref="X5:Y5"/>
    <mergeCell ref="V6:W6"/>
    <mergeCell ref="R5:S5"/>
    <mergeCell ref="R6:S6"/>
    <mergeCell ref="AB7:AB8"/>
    <mergeCell ref="T7:U7"/>
    <mergeCell ref="V7:W7"/>
    <mergeCell ref="X7:Y7"/>
    <mergeCell ref="V8:W8"/>
    <mergeCell ref="X6:Y6"/>
    <mergeCell ref="Z6:AA6"/>
    <mergeCell ref="Z5:AA5"/>
    <mergeCell ref="X8:Y8"/>
    <mergeCell ref="Z8:AA8"/>
    <mergeCell ref="Z7:AA7"/>
    <mergeCell ref="T8:U8"/>
    <mergeCell ref="R8:S8"/>
    <mergeCell ref="A6:C6"/>
    <mergeCell ref="D6:E6"/>
    <mergeCell ref="F6:G6"/>
    <mergeCell ref="H6:I6"/>
    <mergeCell ref="J6:K6"/>
    <mergeCell ref="T6:U6"/>
    <mergeCell ref="A5:C5"/>
    <mergeCell ref="D5:E5"/>
    <mergeCell ref="F5:G5"/>
    <mergeCell ref="H5:I5"/>
    <mergeCell ref="O6:Q6"/>
    <mergeCell ref="L6:M6"/>
    <mergeCell ref="J5:K5"/>
    <mergeCell ref="L5:M5"/>
    <mergeCell ref="N5:N6"/>
    <mergeCell ref="O5:Q5"/>
    <mergeCell ref="X4:Y4"/>
    <mergeCell ref="Z4:AA4"/>
    <mergeCell ref="Z3:AA3"/>
    <mergeCell ref="AB3:AB4"/>
    <mergeCell ref="T3:U3"/>
    <mergeCell ref="V3:W3"/>
    <mergeCell ref="X3:Y3"/>
    <mergeCell ref="V4:W4"/>
    <mergeCell ref="J4:K4"/>
    <mergeCell ref="T4:U4"/>
    <mergeCell ref="R4:S4"/>
    <mergeCell ref="R3:S3"/>
    <mergeCell ref="A3:C3"/>
    <mergeCell ref="D3:E3"/>
    <mergeCell ref="F3:G3"/>
    <mergeCell ref="H3:I3"/>
    <mergeCell ref="O4:Q4"/>
    <mergeCell ref="L4:M4"/>
    <mergeCell ref="J3:K3"/>
    <mergeCell ref="L3:M3"/>
    <mergeCell ref="N3:N4"/>
    <mergeCell ref="A4:C4"/>
    <mergeCell ref="O3:Q3"/>
    <mergeCell ref="D4:E4"/>
    <mergeCell ref="F4:G4"/>
    <mergeCell ref="H4:I4"/>
    <mergeCell ref="A1:N1"/>
    <mergeCell ref="O1:AB1"/>
    <mergeCell ref="A2:C2"/>
    <mergeCell ref="D2:E2"/>
    <mergeCell ref="F2:G2"/>
    <mergeCell ref="H2:I2"/>
    <mergeCell ref="J2:K2"/>
    <mergeCell ref="L2:M2"/>
    <mergeCell ref="O2:Q2"/>
    <mergeCell ref="R2:S2"/>
    <mergeCell ref="T2:U2"/>
    <mergeCell ref="V2:W2"/>
    <mergeCell ref="X2:Y2"/>
    <mergeCell ref="Z2:AA2"/>
  </mergeCells>
  <phoneticPr fontId="10" type="noConversion"/>
  <printOptions horizontalCentered="1"/>
  <pageMargins left="0.39374999999999999" right="0.39374999999999999" top="0.25972222222222224" bottom="0.39374999999999999" header="0.51180555555555551" footer="0.51180555555555551"/>
  <pageSetup paperSize="9" firstPageNumber="0" orientation="landscape" horizontalDpi="300" verticalDpi="300" r:id="rId1"/>
  <headerFooter alignWithMargins="0"/>
  <ignoredErrors>
    <ignoredError sqref="D9 D10 F10:K10 E10 R10:Y10 E5:E6 D7 F8:K8 D8 E7 E9 E8 F9:K9 F7:K7 F5:K6 D5:D6 S9 S7 R8:Y8 T9:Y9 S5:S6 T5:Y7 R5:R7 R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10"/>
  </sheetPr>
  <dimension ref="A1:D1036"/>
  <sheetViews>
    <sheetView showFormulas="1" tabSelected="1" zoomScale="75" workbookViewId="0">
      <selection activeCell="A282" sqref="A282"/>
    </sheetView>
  </sheetViews>
  <sheetFormatPr baseColWidth="10" defaultColWidth="11.42578125" defaultRowHeight="14.25"/>
  <cols>
    <col min="1" max="1" width="8.7109375" style="140" customWidth="1"/>
    <col min="2" max="2" width="24.28515625" style="136" customWidth="1"/>
    <col min="3" max="3" width="24.42578125" style="136" customWidth="1"/>
    <col min="4" max="16384" width="11.42578125" style="46"/>
  </cols>
  <sheetData>
    <row r="1" spans="1:4">
      <c r="A1" s="139" t="s">
        <v>55</v>
      </c>
      <c r="B1" s="141" t="s">
        <v>56</v>
      </c>
      <c r="C1" s="141" t="s">
        <v>57</v>
      </c>
    </row>
    <row r="2" spans="1:4">
      <c r="A2">
        <v>161001</v>
      </c>
      <c r="B2" t="s">
        <v>354</v>
      </c>
      <c r="C2" t="s">
        <v>59</v>
      </c>
      <c r="D2" s="47"/>
    </row>
    <row r="3" spans="1:4">
      <c r="A3">
        <v>161002</v>
      </c>
      <c r="B3" t="s">
        <v>289</v>
      </c>
      <c r="C3" t="s">
        <v>60</v>
      </c>
      <c r="D3" s="47"/>
    </row>
    <row r="4" spans="1:4">
      <c r="A4">
        <v>161003</v>
      </c>
      <c r="B4" t="s">
        <v>286</v>
      </c>
      <c r="C4" t="s">
        <v>80</v>
      </c>
      <c r="D4" s="47"/>
    </row>
    <row r="5" spans="1:4">
      <c r="A5">
        <v>161004</v>
      </c>
      <c r="B5" t="s">
        <v>260</v>
      </c>
      <c r="C5" t="s">
        <v>63</v>
      </c>
      <c r="D5" s="47"/>
    </row>
    <row r="6" spans="1:4">
      <c r="A6">
        <v>161005</v>
      </c>
      <c r="B6" t="s">
        <v>377</v>
      </c>
      <c r="C6" t="s">
        <v>61</v>
      </c>
      <c r="D6" s="47"/>
    </row>
    <row r="7" spans="1:4">
      <c r="A7">
        <v>161006</v>
      </c>
      <c r="B7" t="s">
        <v>415</v>
      </c>
      <c r="C7" t="s">
        <v>62</v>
      </c>
      <c r="D7" s="47"/>
    </row>
    <row r="8" spans="1:4">
      <c r="A8">
        <v>161007</v>
      </c>
      <c r="B8" t="s">
        <v>287</v>
      </c>
      <c r="C8" t="s">
        <v>91</v>
      </c>
      <c r="D8" s="47"/>
    </row>
    <row r="9" spans="1:4">
      <c r="A9">
        <v>161009</v>
      </c>
      <c r="B9" t="s">
        <v>329</v>
      </c>
      <c r="C9" t="s">
        <v>64</v>
      </c>
      <c r="D9" s="47"/>
    </row>
    <row r="10" spans="1:4">
      <c r="A10">
        <v>161010</v>
      </c>
      <c r="B10" t="s">
        <v>469</v>
      </c>
      <c r="C10" t="s">
        <v>96</v>
      </c>
      <c r="D10" s="47"/>
    </row>
    <row r="11" spans="1:4">
      <c r="A11">
        <v>161011</v>
      </c>
      <c r="B11" t="s">
        <v>376</v>
      </c>
      <c r="C11" t="s">
        <v>62</v>
      </c>
      <c r="D11" s="47"/>
    </row>
    <row r="12" spans="1:4">
      <c r="A12">
        <v>161012</v>
      </c>
      <c r="B12" t="s">
        <v>274</v>
      </c>
      <c r="C12" t="s">
        <v>91</v>
      </c>
      <c r="D12" s="47"/>
    </row>
    <row r="13" spans="1:4">
      <c r="A13">
        <v>161013</v>
      </c>
      <c r="B13" t="s">
        <v>291</v>
      </c>
      <c r="C13" t="s">
        <v>67</v>
      </c>
      <c r="D13" s="47"/>
    </row>
    <row r="14" spans="1:4">
      <c r="A14">
        <v>161014</v>
      </c>
      <c r="B14" t="s">
        <v>229</v>
      </c>
      <c r="C14" t="s">
        <v>62</v>
      </c>
      <c r="D14" s="47"/>
    </row>
    <row r="15" spans="1:4">
      <c r="A15">
        <v>161015</v>
      </c>
      <c r="B15" t="s">
        <v>470</v>
      </c>
      <c r="C15" t="s">
        <v>483</v>
      </c>
      <c r="D15" s="47"/>
    </row>
    <row r="16" spans="1:4">
      <c r="A16">
        <v>161016</v>
      </c>
      <c r="B16" t="s">
        <v>423</v>
      </c>
      <c r="C16" t="s">
        <v>426</v>
      </c>
      <c r="D16" s="47"/>
    </row>
    <row r="17" spans="1:4">
      <c r="A17">
        <v>161017</v>
      </c>
      <c r="B17" t="s">
        <v>471</v>
      </c>
      <c r="C17" t="s">
        <v>82</v>
      </c>
      <c r="D17" s="47"/>
    </row>
    <row r="18" spans="1:4">
      <c r="A18">
        <v>161018</v>
      </c>
      <c r="B18" t="s">
        <v>276</v>
      </c>
      <c r="C18" t="s">
        <v>58</v>
      </c>
      <c r="D18" s="47"/>
    </row>
    <row r="19" spans="1:4">
      <c r="A19">
        <v>161019</v>
      </c>
      <c r="B19" t="s">
        <v>277</v>
      </c>
      <c r="C19" t="s">
        <v>72</v>
      </c>
      <c r="D19" s="47"/>
    </row>
    <row r="20" spans="1:4">
      <c r="A20">
        <v>161020</v>
      </c>
      <c r="B20" t="s">
        <v>472</v>
      </c>
      <c r="C20" t="s">
        <v>119</v>
      </c>
      <c r="D20" s="47"/>
    </row>
    <row r="21" spans="1:4">
      <c r="A21">
        <v>161021</v>
      </c>
      <c r="B21" t="s">
        <v>226</v>
      </c>
      <c r="C21" t="s">
        <v>70</v>
      </c>
      <c r="D21" s="47"/>
    </row>
    <row r="22" spans="1:4">
      <c r="A22">
        <v>161022</v>
      </c>
      <c r="B22" t="s">
        <v>374</v>
      </c>
      <c r="C22" t="s">
        <v>160</v>
      </c>
      <c r="D22" s="47"/>
    </row>
    <row r="23" spans="1:4">
      <c r="A23">
        <v>161023</v>
      </c>
      <c r="B23" t="s">
        <v>278</v>
      </c>
      <c r="C23" t="s">
        <v>92</v>
      </c>
      <c r="D23" s="47"/>
    </row>
    <row r="24" spans="1:4">
      <c r="A24">
        <v>161024</v>
      </c>
      <c r="B24" t="s">
        <v>232</v>
      </c>
      <c r="C24" t="s">
        <v>71</v>
      </c>
      <c r="D24" s="47"/>
    </row>
    <row r="25" spans="1:4">
      <c r="A25">
        <v>161025</v>
      </c>
      <c r="B25" t="s">
        <v>263</v>
      </c>
      <c r="C25" t="s">
        <v>93</v>
      </c>
      <c r="D25" s="47"/>
    </row>
    <row r="26" spans="1:4">
      <c r="A26">
        <v>161026</v>
      </c>
      <c r="B26" t="s">
        <v>462</v>
      </c>
      <c r="C26" t="s">
        <v>60</v>
      </c>
      <c r="D26" s="47"/>
    </row>
    <row r="27" spans="1:4">
      <c r="A27">
        <v>161027</v>
      </c>
      <c r="B27" t="s">
        <v>263</v>
      </c>
      <c r="C27" t="s">
        <v>92</v>
      </c>
      <c r="D27" s="47"/>
    </row>
    <row r="28" spans="1:4">
      <c r="A28">
        <v>161028</v>
      </c>
      <c r="B28" t="s">
        <v>280</v>
      </c>
      <c r="C28" t="s">
        <v>80</v>
      </c>
      <c r="D28" s="47"/>
    </row>
    <row r="29" spans="1:4">
      <c r="A29">
        <v>161029</v>
      </c>
      <c r="B29" t="s">
        <v>328</v>
      </c>
      <c r="C29" t="s">
        <v>67</v>
      </c>
      <c r="D29" s="47"/>
    </row>
    <row r="30" spans="1:4">
      <c r="A30">
        <v>161030</v>
      </c>
      <c r="B30" t="s">
        <v>425</v>
      </c>
      <c r="C30" t="s">
        <v>111</v>
      </c>
      <c r="D30" s="47"/>
    </row>
    <row r="31" spans="1:4">
      <c r="A31">
        <v>161031</v>
      </c>
      <c r="B31" t="s">
        <v>393</v>
      </c>
      <c r="C31" t="s">
        <v>66</v>
      </c>
      <c r="D31" s="47"/>
    </row>
    <row r="32" spans="1:4">
      <c r="A32">
        <v>161032</v>
      </c>
      <c r="B32" t="s">
        <v>236</v>
      </c>
      <c r="C32" t="s">
        <v>75</v>
      </c>
      <c r="D32" s="47"/>
    </row>
    <row r="33" spans="1:4">
      <c r="A33">
        <v>161033</v>
      </c>
      <c r="B33" t="s">
        <v>424</v>
      </c>
      <c r="C33" t="s">
        <v>74</v>
      </c>
      <c r="D33" s="47"/>
    </row>
    <row r="34" spans="1:4">
      <c r="A34">
        <v>161034</v>
      </c>
      <c r="B34" t="s">
        <v>259</v>
      </c>
      <c r="C34" t="s">
        <v>89</v>
      </c>
      <c r="D34" s="47"/>
    </row>
    <row r="35" spans="1:4">
      <c r="A35">
        <v>161035</v>
      </c>
      <c r="B35" t="s">
        <v>281</v>
      </c>
      <c r="C35" t="s">
        <v>60</v>
      </c>
      <c r="D35" s="47"/>
    </row>
    <row r="36" spans="1:4">
      <c r="A36">
        <v>161036</v>
      </c>
      <c r="B36" t="s">
        <v>233</v>
      </c>
      <c r="C36" t="s">
        <v>77</v>
      </c>
      <c r="D36" s="47"/>
    </row>
    <row r="37" spans="1:4">
      <c r="A37">
        <v>161038</v>
      </c>
      <c r="B37" t="s">
        <v>259</v>
      </c>
      <c r="C37" t="s">
        <v>78</v>
      </c>
      <c r="D37" s="47"/>
    </row>
    <row r="38" spans="1:4">
      <c r="A38">
        <v>161039</v>
      </c>
      <c r="B38" t="s">
        <v>248</v>
      </c>
      <c r="C38" t="s">
        <v>79</v>
      </c>
      <c r="D38" s="47"/>
    </row>
    <row r="39" spans="1:4">
      <c r="A39">
        <v>161040</v>
      </c>
      <c r="B39" t="s">
        <v>282</v>
      </c>
      <c r="C39" t="s">
        <v>152</v>
      </c>
      <c r="D39" s="47"/>
    </row>
    <row r="40" spans="1:4">
      <c r="A40">
        <v>161041</v>
      </c>
      <c r="B40" t="s">
        <v>432</v>
      </c>
      <c r="C40" t="s">
        <v>78</v>
      </c>
      <c r="D40" s="47"/>
    </row>
    <row r="41" spans="1:4">
      <c r="A41">
        <v>161042</v>
      </c>
      <c r="B41" t="s">
        <v>433</v>
      </c>
      <c r="C41" t="s">
        <v>83</v>
      </c>
      <c r="D41" s="47"/>
    </row>
    <row r="42" spans="1:4">
      <c r="A42" s="137">
        <v>161043</v>
      </c>
      <c r="B42" s="142" t="s">
        <v>486</v>
      </c>
      <c r="C42" s="142" t="s">
        <v>487</v>
      </c>
      <c r="D42" s="47"/>
    </row>
    <row r="43" spans="1:4">
      <c r="A43">
        <v>161044</v>
      </c>
      <c r="B43" t="s">
        <v>241</v>
      </c>
      <c r="C43" t="s">
        <v>66</v>
      </c>
      <c r="D43" s="47"/>
    </row>
    <row r="44" spans="1:4">
      <c r="A44">
        <v>161046</v>
      </c>
      <c r="B44" t="s">
        <v>434</v>
      </c>
      <c r="C44" t="s">
        <v>120</v>
      </c>
      <c r="D44" s="47"/>
    </row>
    <row r="45" spans="1:4">
      <c r="A45">
        <v>161047</v>
      </c>
      <c r="B45" t="s">
        <v>243</v>
      </c>
      <c r="C45" t="s">
        <v>69</v>
      </c>
      <c r="D45" s="47"/>
    </row>
    <row r="46" spans="1:4">
      <c r="A46">
        <v>161048</v>
      </c>
      <c r="B46" t="s">
        <v>251</v>
      </c>
      <c r="C46" t="s">
        <v>80</v>
      </c>
      <c r="D46" s="47"/>
    </row>
    <row r="47" spans="1:4">
      <c r="A47">
        <v>161049</v>
      </c>
      <c r="B47" t="s">
        <v>267</v>
      </c>
      <c r="C47" t="s">
        <v>85</v>
      </c>
      <c r="D47" s="47"/>
    </row>
    <row r="48" spans="1:4">
      <c r="A48">
        <v>161050</v>
      </c>
      <c r="B48" t="s">
        <v>435</v>
      </c>
      <c r="C48" t="s">
        <v>68</v>
      </c>
      <c r="D48" s="47"/>
    </row>
    <row r="49" spans="1:4">
      <c r="A49">
        <v>161052</v>
      </c>
      <c r="B49" t="s">
        <v>436</v>
      </c>
      <c r="C49" t="s">
        <v>437</v>
      </c>
      <c r="D49" s="47"/>
    </row>
    <row r="50" spans="1:4">
      <c r="A50">
        <v>161053</v>
      </c>
      <c r="B50" t="s">
        <v>463</v>
      </c>
      <c r="C50" t="s">
        <v>96</v>
      </c>
      <c r="D50" s="47"/>
    </row>
    <row r="51" spans="1:4">
      <c r="A51">
        <v>161054</v>
      </c>
      <c r="B51" t="s">
        <v>464</v>
      </c>
      <c r="C51" t="s">
        <v>96</v>
      </c>
      <c r="D51" s="47"/>
    </row>
    <row r="52" spans="1:4">
      <c r="A52">
        <v>161055</v>
      </c>
      <c r="B52" t="s">
        <v>245</v>
      </c>
      <c r="C52" t="s">
        <v>82</v>
      </c>
      <c r="D52" s="47"/>
    </row>
    <row r="53" spans="1:4">
      <c r="A53">
        <v>161056</v>
      </c>
      <c r="B53" t="s">
        <v>241</v>
      </c>
      <c r="C53" t="s">
        <v>151</v>
      </c>
      <c r="D53" s="47"/>
    </row>
    <row r="54" spans="1:4">
      <c r="A54">
        <v>161057</v>
      </c>
      <c r="B54" t="s">
        <v>432</v>
      </c>
      <c r="C54" t="s">
        <v>160</v>
      </c>
      <c r="D54" s="47"/>
    </row>
    <row r="55" spans="1:4">
      <c r="A55">
        <v>161058</v>
      </c>
      <c r="B55" t="s">
        <v>245</v>
      </c>
      <c r="C55" t="s">
        <v>84</v>
      </c>
      <c r="D55" s="47"/>
    </row>
    <row r="56" spans="1:4">
      <c r="A56">
        <v>161059</v>
      </c>
      <c r="B56" t="s">
        <v>440</v>
      </c>
      <c r="C56" t="s">
        <v>87</v>
      </c>
      <c r="D56" s="47"/>
    </row>
    <row r="57" spans="1:4">
      <c r="A57">
        <v>161062</v>
      </c>
      <c r="B57" t="s">
        <v>249</v>
      </c>
      <c r="C57" t="s">
        <v>86</v>
      </c>
      <c r="D57" s="47"/>
    </row>
    <row r="58" spans="1:4">
      <c r="A58">
        <v>161064</v>
      </c>
      <c r="B58" t="s">
        <v>257</v>
      </c>
      <c r="C58" t="s">
        <v>87</v>
      </c>
      <c r="D58" s="47"/>
    </row>
    <row r="59" spans="1:4">
      <c r="A59">
        <v>161065</v>
      </c>
      <c r="B59" t="s">
        <v>451</v>
      </c>
      <c r="C59" t="s">
        <v>104</v>
      </c>
      <c r="D59" s="47"/>
    </row>
    <row r="60" spans="1:4">
      <c r="A60">
        <v>161066</v>
      </c>
      <c r="B60" t="s">
        <v>298</v>
      </c>
      <c r="C60" t="s">
        <v>62</v>
      </c>
      <c r="D60" s="47"/>
    </row>
    <row r="61" spans="1:4">
      <c r="A61">
        <v>161067</v>
      </c>
      <c r="B61" t="s">
        <v>261</v>
      </c>
      <c r="C61" t="s">
        <v>88</v>
      </c>
      <c r="D61" s="47"/>
    </row>
    <row r="62" spans="1:4">
      <c r="A62">
        <v>161068</v>
      </c>
      <c r="B62" t="s">
        <v>262</v>
      </c>
      <c r="C62" t="s">
        <v>78</v>
      </c>
      <c r="D62" s="47"/>
    </row>
    <row r="63" spans="1:4">
      <c r="A63">
        <v>161069</v>
      </c>
      <c r="B63" t="s">
        <v>264</v>
      </c>
      <c r="C63" t="s">
        <v>87</v>
      </c>
      <c r="D63" s="47"/>
    </row>
    <row r="64" spans="1:4">
      <c r="A64">
        <v>161070</v>
      </c>
      <c r="B64" t="s">
        <v>268</v>
      </c>
      <c r="C64" t="s">
        <v>73</v>
      </c>
      <c r="D64" s="47"/>
    </row>
    <row r="65" spans="1:4">
      <c r="A65">
        <v>161071</v>
      </c>
      <c r="B65" t="s">
        <v>269</v>
      </c>
      <c r="C65" t="s">
        <v>68</v>
      </c>
      <c r="D65" s="47"/>
    </row>
    <row r="66" spans="1:4">
      <c r="A66">
        <v>161072</v>
      </c>
      <c r="B66" t="s">
        <v>238</v>
      </c>
      <c r="C66" t="s">
        <v>65</v>
      </c>
      <c r="D66" s="47"/>
    </row>
    <row r="67" spans="1:4">
      <c r="A67">
        <v>161073</v>
      </c>
      <c r="B67" t="s">
        <v>270</v>
      </c>
      <c r="C67" t="s">
        <v>89</v>
      </c>
      <c r="D67" s="47"/>
    </row>
    <row r="68" spans="1:4">
      <c r="A68">
        <v>161074</v>
      </c>
      <c r="B68" t="s">
        <v>271</v>
      </c>
      <c r="C68" t="s">
        <v>90</v>
      </c>
      <c r="D68" s="47"/>
    </row>
    <row r="69" spans="1:4">
      <c r="A69">
        <v>161075</v>
      </c>
      <c r="B69" t="s">
        <v>416</v>
      </c>
      <c r="C69" t="s">
        <v>61</v>
      </c>
      <c r="D69" s="47"/>
    </row>
    <row r="70" spans="1:4">
      <c r="A70">
        <v>161077</v>
      </c>
      <c r="B70" t="s">
        <v>273</v>
      </c>
      <c r="C70" t="s">
        <v>62</v>
      </c>
      <c r="D70" s="47"/>
    </row>
    <row r="71" spans="1:4">
      <c r="A71">
        <v>161080</v>
      </c>
      <c r="B71" t="s">
        <v>441</v>
      </c>
      <c r="C71" t="s">
        <v>61</v>
      </c>
      <c r="D71" s="47"/>
    </row>
    <row r="72" spans="1:4">
      <c r="A72">
        <v>161081</v>
      </c>
      <c r="B72" t="s">
        <v>358</v>
      </c>
      <c r="C72" t="s">
        <v>396</v>
      </c>
      <c r="D72" s="47"/>
    </row>
    <row r="73" spans="1:4">
      <c r="A73">
        <v>161082</v>
      </c>
      <c r="B73" t="s">
        <v>332</v>
      </c>
      <c r="C73" t="s">
        <v>108</v>
      </c>
      <c r="D73" s="47"/>
    </row>
    <row r="74" spans="1:4">
      <c r="A74">
        <v>161084</v>
      </c>
      <c r="B74" t="s">
        <v>292</v>
      </c>
      <c r="C74" t="s">
        <v>73</v>
      </c>
      <c r="D74" s="47"/>
    </row>
    <row r="75" spans="1:4">
      <c r="A75">
        <v>161085</v>
      </c>
      <c r="B75" t="s">
        <v>286</v>
      </c>
      <c r="C75" t="s">
        <v>92</v>
      </c>
      <c r="D75" s="47"/>
    </row>
    <row r="76" spans="1:4">
      <c r="A76">
        <v>161087</v>
      </c>
      <c r="B76" t="s">
        <v>293</v>
      </c>
      <c r="C76" t="s">
        <v>94</v>
      </c>
      <c r="D76" s="47"/>
    </row>
    <row r="77" spans="1:4">
      <c r="A77">
        <v>161088</v>
      </c>
      <c r="B77" t="s">
        <v>284</v>
      </c>
      <c r="C77" t="s">
        <v>92</v>
      </c>
      <c r="D77" s="47"/>
    </row>
    <row r="78" spans="1:4">
      <c r="A78">
        <v>161089</v>
      </c>
      <c r="B78" t="s">
        <v>473</v>
      </c>
      <c r="C78" t="s">
        <v>82</v>
      </c>
      <c r="D78" s="47"/>
    </row>
    <row r="79" spans="1:4">
      <c r="A79">
        <v>161093</v>
      </c>
      <c r="B79" t="s">
        <v>356</v>
      </c>
      <c r="C79" t="s">
        <v>83</v>
      </c>
      <c r="D79" s="47"/>
    </row>
    <row r="80" spans="1:4">
      <c r="A80">
        <v>161094</v>
      </c>
      <c r="B80" t="s">
        <v>336</v>
      </c>
      <c r="C80" t="s">
        <v>105</v>
      </c>
      <c r="D80" s="47"/>
    </row>
    <row r="81" spans="1:4">
      <c r="A81">
        <v>161095</v>
      </c>
      <c r="B81" t="s">
        <v>235</v>
      </c>
      <c r="C81" t="s">
        <v>169</v>
      </c>
      <c r="D81" s="47"/>
    </row>
    <row r="82" spans="1:4">
      <c r="A82">
        <v>161096</v>
      </c>
      <c r="B82" t="s">
        <v>364</v>
      </c>
      <c r="C82" t="s">
        <v>64</v>
      </c>
      <c r="D82" s="47"/>
    </row>
    <row r="83" spans="1:4">
      <c r="A83">
        <v>161097</v>
      </c>
      <c r="B83" t="s">
        <v>297</v>
      </c>
      <c r="C83" t="s">
        <v>68</v>
      </c>
      <c r="D83" s="47"/>
    </row>
    <row r="84" spans="1:4">
      <c r="A84">
        <v>161098</v>
      </c>
      <c r="B84" t="s">
        <v>252</v>
      </c>
      <c r="C84" t="s">
        <v>95</v>
      </c>
      <c r="D84" s="47"/>
    </row>
    <row r="85" spans="1:4">
      <c r="A85">
        <v>161101</v>
      </c>
      <c r="B85" t="s">
        <v>334</v>
      </c>
      <c r="C85" t="s">
        <v>64</v>
      </c>
      <c r="D85" s="47"/>
    </row>
    <row r="86" spans="1:4">
      <c r="A86">
        <v>161102</v>
      </c>
      <c r="B86" t="s">
        <v>255</v>
      </c>
      <c r="C86" t="s">
        <v>97</v>
      </c>
      <c r="D86" s="47"/>
    </row>
    <row r="87" spans="1:4">
      <c r="A87">
        <v>161104</v>
      </c>
      <c r="B87" t="s">
        <v>255</v>
      </c>
      <c r="C87" t="s">
        <v>73</v>
      </c>
      <c r="D87" s="47"/>
    </row>
    <row r="88" spans="1:4">
      <c r="A88">
        <v>161105</v>
      </c>
      <c r="B88" t="s">
        <v>337</v>
      </c>
      <c r="C88" t="s">
        <v>69</v>
      </c>
      <c r="D88" s="47"/>
    </row>
    <row r="89" spans="1:4">
      <c r="A89">
        <v>161106</v>
      </c>
      <c r="B89" t="s">
        <v>442</v>
      </c>
      <c r="C89" t="s">
        <v>443</v>
      </c>
      <c r="D89" s="47"/>
    </row>
    <row r="90" spans="1:4">
      <c r="A90">
        <v>161107</v>
      </c>
      <c r="B90" t="s">
        <v>339</v>
      </c>
      <c r="C90" t="s">
        <v>98</v>
      </c>
      <c r="D90" s="47"/>
    </row>
    <row r="91" spans="1:4">
      <c r="A91">
        <v>161108</v>
      </c>
      <c r="B91" t="s">
        <v>392</v>
      </c>
      <c r="C91" t="s">
        <v>99</v>
      </c>
      <c r="D91" s="47"/>
    </row>
    <row r="92" spans="1:4">
      <c r="A92">
        <v>161110</v>
      </c>
      <c r="B92" t="s">
        <v>340</v>
      </c>
      <c r="C92" t="s">
        <v>93</v>
      </c>
      <c r="D92" s="47"/>
    </row>
    <row r="93" spans="1:4">
      <c r="A93">
        <v>161113</v>
      </c>
      <c r="B93" t="s">
        <v>256</v>
      </c>
      <c r="C93" t="s">
        <v>101</v>
      </c>
      <c r="D93" s="47"/>
    </row>
    <row r="94" spans="1:4">
      <c r="A94">
        <v>161114</v>
      </c>
      <c r="B94" t="s">
        <v>342</v>
      </c>
      <c r="C94" t="s">
        <v>68</v>
      </c>
      <c r="D94" s="47"/>
    </row>
    <row r="95" spans="1:4">
      <c r="A95">
        <v>161115</v>
      </c>
      <c r="B95" t="s">
        <v>302</v>
      </c>
      <c r="C95" t="s">
        <v>160</v>
      </c>
      <c r="D95" s="47"/>
    </row>
    <row r="96" spans="1:4">
      <c r="A96">
        <v>161117</v>
      </c>
      <c r="B96" t="s">
        <v>343</v>
      </c>
      <c r="C96" t="s">
        <v>69</v>
      </c>
      <c r="D96" s="47"/>
    </row>
    <row r="97" spans="1:4">
      <c r="A97">
        <v>161119</v>
      </c>
      <c r="B97" t="s">
        <v>346</v>
      </c>
      <c r="C97" t="s">
        <v>83</v>
      </c>
      <c r="D97" s="47"/>
    </row>
    <row r="98" spans="1:4">
      <c r="A98">
        <v>161120</v>
      </c>
      <c r="B98" t="s">
        <v>347</v>
      </c>
      <c r="C98" t="s">
        <v>81</v>
      </c>
      <c r="D98" s="47"/>
    </row>
    <row r="99" spans="1:4">
      <c r="A99">
        <v>161121</v>
      </c>
      <c r="B99" t="s">
        <v>366</v>
      </c>
      <c r="C99" t="s">
        <v>58</v>
      </c>
      <c r="D99" s="47"/>
    </row>
    <row r="100" spans="1:4">
      <c r="A100">
        <v>161122</v>
      </c>
      <c r="B100" t="s">
        <v>474</v>
      </c>
      <c r="C100" t="s">
        <v>69</v>
      </c>
      <c r="D100" s="47"/>
    </row>
    <row r="101" spans="1:4">
      <c r="A101">
        <v>161123</v>
      </c>
      <c r="B101" t="s">
        <v>295</v>
      </c>
      <c r="C101" t="s">
        <v>90</v>
      </c>
      <c r="D101" s="47"/>
    </row>
    <row r="102" spans="1:4">
      <c r="A102">
        <v>161124</v>
      </c>
      <c r="B102" t="s">
        <v>328</v>
      </c>
      <c r="C102" t="s">
        <v>69</v>
      </c>
      <c r="D102" s="47"/>
    </row>
    <row r="103" spans="1:4">
      <c r="A103">
        <v>161127</v>
      </c>
      <c r="B103" t="s">
        <v>444</v>
      </c>
      <c r="C103" t="s">
        <v>445</v>
      </c>
      <c r="D103" s="47"/>
    </row>
    <row r="104" spans="1:4">
      <c r="A104">
        <v>161128</v>
      </c>
      <c r="B104" t="s">
        <v>331</v>
      </c>
      <c r="C104" t="s">
        <v>215</v>
      </c>
      <c r="D104" s="47"/>
    </row>
    <row r="105" spans="1:4">
      <c r="A105">
        <v>161129</v>
      </c>
      <c r="B105" t="s">
        <v>456</v>
      </c>
      <c r="C105" t="s">
        <v>66</v>
      </c>
      <c r="D105" s="47"/>
    </row>
    <row r="106" spans="1:4">
      <c r="A106">
        <v>161134</v>
      </c>
      <c r="B106" t="s">
        <v>227</v>
      </c>
      <c r="C106" t="s">
        <v>60</v>
      </c>
      <c r="D106" s="47"/>
    </row>
    <row r="107" spans="1:4">
      <c r="A107">
        <v>161135</v>
      </c>
      <c r="B107" t="s">
        <v>339</v>
      </c>
      <c r="C107" t="s">
        <v>397</v>
      </c>
      <c r="D107" s="47"/>
    </row>
    <row r="108" spans="1:4">
      <c r="A108">
        <v>161136</v>
      </c>
      <c r="B108" t="s">
        <v>296</v>
      </c>
      <c r="C108" t="s">
        <v>452</v>
      </c>
      <c r="D108" s="47"/>
    </row>
    <row r="109" spans="1:4">
      <c r="A109">
        <v>161137</v>
      </c>
      <c r="B109" t="s">
        <v>341</v>
      </c>
      <c r="C109" t="s">
        <v>102</v>
      </c>
      <c r="D109" s="47"/>
    </row>
    <row r="110" spans="1:4">
      <c r="A110">
        <v>161138</v>
      </c>
      <c r="B110" t="s">
        <v>335</v>
      </c>
      <c r="C110" t="s">
        <v>396</v>
      </c>
      <c r="D110" s="47"/>
    </row>
    <row r="111" spans="1:4">
      <c r="A111">
        <v>161139</v>
      </c>
      <c r="B111" t="s">
        <v>475</v>
      </c>
      <c r="C111" t="s">
        <v>80</v>
      </c>
      <c r="D111" s="47"/>
    </row>
    <row r="112" spans="1:4" ht="15" customHeight="1">
      <c r="A112">
        <v>161142</v>
      </c>
      <c r="B112" t="s">
        <v>316</v>
      </c>
      <c r="C112" t="s">
        <v>78</v>
      </c>
      <c r="D112" s="47"/>
    </row>
    <row r="113" spans="1:4" ht="15" customHeight="1">
      <c r="A113">
        <v>161144</v>
      </c>
      <c r="B113" s="168" t="s">
        <v>515</v>
      </c>
      <c r="C113" s="168" t="s">
        <v>516</v>
      </c>
      <c r="D113" s="47"/>
    </row>
    <row r="114" spans="1:4">
      <c r="A114">
        <v>161145</v>
      </c>
      <c r="B114" t="s">
        <v>453</v>
      </c>
      <c r="C114" t="s">
        <v>458</v>
      </c>
      <c r="D114" s="47"/>
    </row>
    <row r="115" spans="1:4">
      <c r="A115">
        <v>161147</v>
      </c>
      <c r="B115" t="s">
        <v>380</v>
      </c>
      <c r="C115" t="s">
        <v>71</v>
      </c>
      <c r="D115" s="47"/>
    </row>
    <row r="116" spans="1:4">
      <c r="A116">
        <v>161148</v>
      </c>
      <c r="B116" t="s">
        <v>352</v>
      </c>
      <c r="C116" t="s">
        <v>72</v>
      </c>
      <c r="D116" s="47"/>
    </row>
    <row r="117" spans="1:4">
      <c r="A117">
        <v>161150</v>
      </c>
      <c r="B117" t="s">
        <v>323</v>
      </c>
      <c r="C117" t="s">
        <v>64</v>
      </c>
      <c r="D117" s="47"/>
    </row>
    <row r="118" spans="1:4">
      <c r="A118">
        <v>161151</v>
      </c>
      <c r="B118" t="s">
        <v>476</v>
      </c>
      <c r="C118" t="s">
        <v>93</v>
      </c>
      <c r="D118" s="47"/>
    </row>
    <row r="119" spans="1:4">
      <c r="A119">
        <v>161152</v>
      </c>
      <c r="B119" t="s">
        <v>477</v>
      </c>
      <c r="C119" t="s">
        <v>103</v>
      </c>
      <c r="D119" s="47"/>
    </row>
    <row r="120" spans="1:4">
      <c r="A120">
        <v>161155</v>
      </c>
      <c r="B120" t="s">
        <v>329</v>
      </c>
      <c r="C120" t="s">
        <v>104</v>
      </c>
      <c r="D120" s="47"/>
    </row>
    <row r="121" spans="1:4">
      <c r="A121">
        <v>161156</v>
      </c>
      <c r="B121" t="s">
        <v>383</v>
      </c>
      <c r="C121" t="s">
        <v>459</v>
      </c>
      <c r="D121" s="47"/>
    </row>
    <row r="122" spans="1:4">
      <c r="A122">
        <v>161157</v>
      </c>
      <c r="B122" t="s">
        <v>348</v>
      </c>
      <c r="C122" t="s">
        <v>105</v>
      </c>
      <c r="D122" s="47"/>
    </row>
    <row r="123" spans="1:4">
      <c r="A123">
        <v>161159</v>
      </c>
      <c r="B123" t="s">
        <v>390</v>
      </c>
      <c r="C123" t="s">
        <v>93</v>
      </c>
      <c r="D123" s="47"/>
    </row>
    <row r="124" spans="1:4">
      <c r="A124">
        <v>161160</v>
      </c>
      <c r="B124" t="s">
        <v>279</v>
      </c>
      <c r="C124" t="s">
        <v>88</v>
      </c>
      <c r="D124" s="47"/>
    </row>
    <row r="125" spans="1:4">
      <c r="A125">
        <v>161161</v>
      </c>
      <c r="B125" t="s">
        <v>454</v>
      </c>
      <c r="C125" t="s">
        <v>106</v>
      </c>
      <c r="D125" s="47"/>
    </row>
    <row r="126" spans="1:4">
      <c r="A126">
        <v>161164</v>
      </c>
      <c r="B126" t="s">
        <v>455</v>
      </c>
      <c r="C126" t="s">
        <v>61</v>
      </c>
      <c r="D126" s="47"/>
    </row>
    <row r="127" spans="1:4">
      <c r="A127">
        <v>161165</v>
      </c>
      <c r="B127" t="s">
        <v>242</v>
      </c>
      <c r="C127" t="s">
        <v>82</v>
      </c>
      <c r="D127" s="47"/>
    </row>
    <row r="128" spans="1:4">
      <c r="A128">
        <v>161166</v>
      </c>
      <c r="B128" t="s">
        <v>380</v>
      </c>
      <c r="C128" t="s">
        <v>63</v>
      </c>
      <c r="D128" s="47"/>
    </row>
    <row r="129" spans="1:4">
      <c r="A129">
        <v>161170</v>
      </c>
      <c r="B129" t="s">
        <v>457</v>
      </c>
      <c r="C129" t="s">
        <v>79</v>
      </c>
      <c r="D129" s="47"/>
    </row>
    <row r="130" spans="1:4">
      <c r="A130">
        <v>161171</v>
      </c>
      <c r="B130" t="s">
        <v>465</v>
      </c>
      <c r="C130" t="s">
        <v>395</v>
      </c>
      <c r="D130" s="47"/>
    </row>
    <row r="131" spans="1:4">
      <c r="A131">
        <v>161172</v>
      </c>
      <c r="B131" t="s">
        <v>385</v>
      </c>
      <c r="C131" t="s">
        <v>70</v>
      </c>
      <c r="D131" s="47"/>
    </row>
    <row r="132" spans="1:4">
      <c r="A132">
        <v>161173</v>
      </c>
      <c r="B132" t="s">
        <v>229</v>
      </c>
      <c r="C132" t="s">
        <v>71</v>
      </c>
      <c r="D132" s="47"/>
    </row>
    <row r="133" spans="1:4">
      <c r="A133">
        <v>161174</v>
      </c>
      <c r="B133" t="s">
        <v>232</v>
      </c>
      <c r="C133" t="s">
        <v>62</v>
      </c>
      <c r="D133" s="47"/>
    </row>
    <row r="134" spans="1:4">
      <c r="A134">
        <v>161175</v>
      </c>
      <c r="B134" t="s">
        <v>231</v>
      </c>
      <c r="C134" t="s">
        <v>68</v>
      </c>
      <c r="D134" s="47"/>
    </row>
    <row r="135" spans="1:4">
      <c r="A135">
        <v>161176</v>
      </c>
      <c r="B135" t="s">
        <v>412</v>
      </c>
      <c r="C135" t="s">
        <v>413</v>
      </c>
      <c r="D135" s="47"/>
    </row>
    <row r="136" spans="1:4">
      <c r="A136">
        <v>161178</v>
      </c>
      <c r="B136" t="s">
        <v>234</v>
      </c>
      <c r="C136" t="s">
        <v>107</v>
      </c>
      <c r="D136" s="47"/>
    </row>
    <row r="137" spans="1:4">
      <c r="A137">
        <v>161181</v>
      </c>
      <c r="B137" t="s">
        <v>391</v>
      </c>
      <c r="C137" t="s">
        <v>87</v>
      </c>
      <c r="D137" s="47"/>
    </row>
    <row r="138" spans="1:4">
      <c r="A138">
        <v>161182</v>
      </c>
      <c r="B138" t="s">
        <v>369</v>
      </c>
      <c r="C138" t="s">
        <v>61</v>
      </c>
      <c r="D138" s="47"/>
    </row>
    <row r="139" spans="1:4">
      <c r="A139">
        <v>161183</v>
      </c>
      <c r="B139" t="s">
        <v>414</v>
      </c>
      <c r="C139" t="s">
        <v>74</v>
      </c>
      <c r="D139" s="47"/>
    </row>
    <row r="140" spans="1:4">
      <c r="A140">
        <v>161185</v>
      </c>
      <c r="B140" t="s">
        <v>415</v>
      </c>
      <c r="C140" t="s">
        <v>421</v>
      </c>
      <c r="D140" s="47"/>
    </row>
    <row r="141" spans="1:4">
      <c r="A141">
        <v>161186</v>
      </c>
      <c r="B141" t="s">
        <v>256</v>
      </c>
      <c r="C141" t="s">
        <v>151</v>
      </c>
      <c r="D141" s="47"/>
    </row>
    <row r="142" spans="1:4">
      <c r="A142">
        <v>161189</v>
      </c>
      <c r="B142" t="s">
        <v>416</v>
      </c>
      <c r="C142" t="s">
        <v>422</v>
      </c>
      <c r="D142" s="47"/>
    </row>
    <row r="143" spans="1:4">
      <c r="A143">
        <v>161192</v>
      </c>
      <c r="B143" t="s">
        <v>417</v>
      </c>
      <c r="C143" t="s">
        <v>64</v>
      </c>
      <c r="D143" s="47"/>
    </row>
    <row r="144" spans="1:4">
      <c r="A144">
        <v>161193</v>
      </c>
      <c r="B144" t="s">
        <v>370</v>
      </c>
      <c r="C144" t="s">
        <v>68</v>
      </c>
      <c r="D144" s="47"/>
    </row>
    <row r="145" spans="1:4">
      <c r="A145">
        <v>161194</v>
      </c>
      <c r="B145" t="s">
        <v>246</v>
      </c>
      <c r="C145" t="s">
        <v>76</v>
      </c>
      <c r="D145" s="47"/>
    </row>
    <row r="146" spans="1:4">
      <c r="A146">
        <v>161196</v>
      </c>
      <c r="B146" t="s">
        <v>372</v>
      </c>
      <c r="C146" t="s">
        <v>88</v>
      </c>
      <c r="D146" s="47"/>
    </row>
    <row r="147" spans="1:4">
      <c r="A147">
        <v>161202</v>
      </c>
      <c r="B147" t="s">
        <v>311</v>
      </c>
      <c r="C147" t="s">
        <v>66</v>
      </c>
      <c r="D147" s="47"/>
    </row>
    <row r="148" spans="1:4">
      <c r="A148">
        <v>161206</v>
      </c>
      <c r="B148" t="s">
        <v>301</v>
      </c>
      <c r="C148" t="s">
        <v>89</v>
      </c>
      <c r="D148" s="47"/>
    </row>
    <row r="149" spans="1:4">
      <c r="A149">
        <v>161207</v>
      </c>
      <c r="B149" t="s">
        <v>341</v>
      </c>
      <c r="C149" t="s">
        <v>109</v>
      </c>
      <c r="D149" s="47"/>
    </row>
    <row r="150" spans="1:4">
      <c r="A150">
        <v>161208</v>
      </c>
      <c r="B150" t="s">
        <v>341</v>
      </c>
      <c r="C150" t="s">
        <v>66</v>
      </c>
      <c r="D150" s="47"/>
    </row>
    <row r="151" spans="1:4">
      <c r="A151">
        <v>161210</v>
      </c>
      <c r="B151" t="s">
        <v>241</v>
      </c>
      <c r="C151" t="s">
        <v>168</v>
      </c>
      <c r="D151" s="47"/>
    </row>
    <row r="152" spans="1:4">
      <c r="A152">
        <v>161214</v>
      </c>
      <c r="B152" t="s">
        <v>361</v>
      </c>
      <c r="C152" t="s">
        <v>106</v>
      </c>
      <c r="D152" s="47"/>
    </row>
    <row r="153" spans="1:4">
      <c r="A153">
        <v>161215</v>
      </c>
      <c r="B153" t="s">
        <v>361</v>
      </c>
      <c r="C153" t="s">
        <v>94</v>
      </c>
      <c r="D153" s="47"/>
    </row>
    <row r="154" spans="1:4">
      <c r="A154">
        <v>161217</v>
      </c>
      <c r="B154" t="s">
        <v>362</v>
      </c>
      <c r="C154" t="s">
        <v>103</v>
      </c>
      <c r="D154" s="47"/>
    </row>
    <row r="155" spans="1:4">
      <c r="A155">
        <v>161219</v>
      </c>
      <c r="B155" t="s">
        <v>287</v>
      </c>
      <c r="C155" t="s">
        <v>211</v>
      </c>
      <c r="D155" s="47"/>
    </row>
    <row r="156" spans="1:4">
      <c r="A156">
        <v>161220</v>
      </c>
      <c r="B156" t="s">
        <v>306</v>
      </c>
      <c r="C156" t="s">
        <v>64</v>
      </c>
      <c r="D156" s="47"/>
    </row>
    <row r="157" spans="1:4">
      <c r="A157">
        <v>161223</v>
      </c>
      <c r="B157" t="s">
        <v>350</v>
      </c>
      <c r="C157" t="s">
        <v>69</v>
      </c>
      <c r="D157" s="47"/>
    </row>
    <row r="158" spans="1:4">
      <c r="A158">
        <v>161225</v>
      </c>
      <c r="B158" t="s">
        <v>367</v>
      </c>
      <c r="C158" t="s">
        <v>83</v>
      </c>
      <c r="D158" s="47"/>
    </row>
    <row r="159" spans="1:4">
      <c r="A159">
        <v>161226</v>
      </c>
      <c r="B159" t="s">
        <v>388</v>
      </c>
      <c r="C159" t="s">
        <v>114</v>
      </c>
      <c r="D159" s="47"/>
    </row>
    <row r="160" spans="1:4">
      <c r="A160">
        <v>161227</v>
      </c>
      <c r="B160" t="s">
        <v>309</v>
      </c>
      <c r="C160" t="s">
        <v>93</v>
      </c>
      <c r="D160" s="47"/>
    </row>
    <row r="161" spans="1:4">
      <c r="A161">
        <v>161228</v>
      </c>
      <c r="B161" t="s">
        <v>310</v>
      </c>
      <c r="C161" t="s">
        <v>90</v>
      </c>
      <c r="D161" s="47"/>
    </row>
    <row r="162" spans="1:4">
      <c r="A162">
        <v>161230</v>
      </c>
      <c r="B162" t="s">
        <v>296</v>
      </c>
      <c r="C162" t="s">
        <v>100</v>
      </c>
      <c r="D162" s="47"/>
    </row>
    <row r="163" spans="1:4">
      <c r="A163">
        <v>161231</v>
      </c>
      <c r="B163" t="s">
        <v>266</v>
      </c>
      <c r="C163" t="s">
        <v>90</v>
      </c>
      <c r="D163" s="47"/>
    </row>
    <row r="164" spans="1:4">
      <c r="A164">
        <v>161233</v>
      </c>
      <c r="B164" t="s">
        <v>312</v>
      </c>
      <c r="C164" t="s">
        <v>104</v>
      </c>
      <c r="D164" s="47"/>
    </row>
    <row r="165" spans="1:4">
      <c r="A165">
        <v>161234</v>
      </c>
      <c r="B165" t="s">
        <v>294</v>
      </c>
      <c r="C165" t="s">
        <v>157</v>
      </c>
      <c r="D165" s="47"/>
    </row>
    <row r="166" spans="1:4">
      <c r="A166">
        <v>161235</v>
      </c>
      <c r="B166" t="s">
        <v>265</v>
      </c>
      <c r="C166" t="s">
        <v>71</v>
      </c>
      <c r="D166" s="47"/>
    </row>
    <row r="167" spans="1:4">
      <c r="A167">
        <v>161236</v>
      </c>
      <c r="B167" t="s">
        <v>313</v>
      </c>
      <c r="C167" t="s">
        <v>83</v>
      </c>
      <c r="D167" s="47"/>
    </row>
    <row r="168" spans="1:4">
      <c r="A168">
        <v>161240</v>
      </c>
      <c r="B168" t="s">
        <v>349</v>
      </c>
      <c r="C168" t="s">
        <v>110</v>
      </c>
      <c r="D168" s="47"/>
    </row>
    <row r="169" spans="1:4">
      <c r="A169">
        <v>161245</v>
      </c>
      <c r="B169" t="s">
        <v>363</v>
      </c>
      <c r="C169" t="s">
        <v>111</v>
      </c>
      <c r="D169" s="47"/>
    </row>
    <row r="170" spans="1:4">
      <c r="A170">
        <v>161254</v>
      </c>
      <c r="B170" t="s">
        <v>368</v>
      </c>
      <c r="C170" t="s">
        <v>87</v>
      </c>
      <c r="D170" s="47"/>
    </row>
    <row r="171" spans="1:4">
      <c r="A171">
        <v>161258</v>
      </c>
      <c r="B171" t="s">
        <v>241</v>
      </c>
      <c r="C171" t="s">
        <v>58</v>
      </c>
    </row>
    <row r="172" spans="1:4">
      <c r="A172">
        <v>161261</v>
      </c>
      <c r="B172" t="s">
        <v>305</v>
      </c>
      <c r="C172" t="s">
        <v>108</v>
      </c>
    </row>
    <row r="173" spans="1:4">
      <c r="A173">
        <v>161269</v>
      </c>
      <c r="B173" t="s">
        <v>253</v>
      </c>
      <c r="C173" t="s">
        <v>64</v>
      </c>
    </row>
    <row r="174" spans="1:4">
      <c r="A174">
        <v>161272</v>
      </c>
      <c r="B174" t="s">
        <v>304</v>
      </c>
      <c r="C174" t="s">
        <v>158</v>
      </c>
    </row>
    <row r="175" spans="1:4">
      <c r="A175">
        <v>161273</v>
      </c>
      <c r="B175" t="s">
        <v>330</v>
      </c>
      <c r="C175" t="s">
        <v>68</v>
      </c>
    </row>
    <row r="176" spans="1:4">
      <c r="A176">
        <v>161274</v>
      </c>
      <c r="B176" t="s">
        <v>329</v>
      </c>
      <c r="C176" t="s">
        <v>80</v>
      </c>
    </row>
    <row r="177" spans="1:3">
      <c r="A177">
        <v>161276</v>
      </c>
      <c r="B177" t="s">
        <v>373</v>
      </c>
      <c r="C177" t="s">
        <v>73</v>
      </c>
    </row>
    <row r="178" spans="1:3">
      <c r="A178">
        <v>161285</v>
      </c>
      <c r="B178" t="s">
        <v>318</v>
      </c>
      <c r="C178" t="s">
        <v>66</v>
      </c>
    </row>
    <row r="179" spans="1:3">
      <c r="A179">
        <v>161288</v>
      </c>
      <c r="B179" t="s">
        <v>325</v>
      </c>
      <c r="C179" t="s">
        <v>112</v>
      </c>
    </row>
    <row r="180" spans="1:3">
      <c r="A180">
        <v>161292</v>
      </c>
      <c r="B180" t="s">
        <v>375</v>
      </c>
      <c r="C180" t="s">
        <v>84</v>
      </c>
    </row>
    <row r="181" spans="1:3">
      <c r="A181">
        <v>161301</v>
      </c>
      <c r="B181" t="s">
        <v>240</v>
      </c>
      <c r="C181" t="s">
        <v>60</v>
      </c>
    </row>
    <row r="182" spans="1:3">
      <c r="A182">
        <v>161303</v>
      </c>
      <c r="B182" t="s">
        <v>359</v>
      </c>
      <c r="C182" t="s">
        <v>170</v>
      </c>
    </row>
    <row r="183" spans="1:3">
      <c r="A183">
        <v>161308</v>
      </c>
      <c r="B183" t="s">
        <v>228</v>
      </c>
      <c r="C183" t="s">
        <v>171</v>
      </c>
    </row>
    <row r="184" spans="1:3">
      <c r="A184">
        <v>161312</v>
      </c>
      <c r="B184" t="s">
        <v>387</v>
      </c>
      <c r="C184" t="s">
        <v>87</v>
      </c>
    </row>
    <row r="185" spans="1:3">
      <c r="A185">
        <v>161313</v>
      </c>
      <c r="B185" t="s">
        <v>389</v>
      </c>
      <c r="C185" t="s">
        <v>113</v>
      </c>
    </row>
    <row r="186" spans="1:3">
      <c r="A186">
        <v>161315</v>
      </c>
      <c r="B186" t="s">
        <v>384</v>
      </c>
      <c r="C186" t="s">
        <v>83</v>
      </c>
    </row>
    <row r="187" spans="1:3">
      <c r="A187">
        <v>161316</v>
      </c>
      <c r="B187" t="s">
        <v>418</v>
      </c>
      <c r="C187" t="s">
        <v>68</v>
      </c>
    </row>
    <row r="188" spans="1:3">
      <c r="A188">
        <v>161318</v>
      </c>
      <c r="B188" t="s">
        <v>386</v>
      </c>
      <c r="C188" t="s">
        <v>96</v>
      </c>
    </row>
    <row r="189" spans="1:3">
      <c r="A189">
        <v>161323</v>
      </c>
      <c r="B189" t="s">
        <v>319</v>
      </c>
      <c r="C189" t="s">
        <v>69</v>
      </c>
    </row>
    <row r="190" spans="1:3">
      <c r="A190">
        <v>161329</v>
      </c>
      <c r="B190" t="s">
        <v>324</v>
      </c>
      <c r="C190" t="s">
        <v>88</v>
      </c>
    </row>
    <row r="191" spans="1:3">
      <c r="A191">
        <v>161331</v>
      </c>
      <c r="B191" t="s">
        <v>326</v>
      </c>
      <c r="C191" t="s">
        <v>87</v>
      </c>
    </row>
    <row r="192" spans="1:3">
      <c r="A192">
        <v>161332</v>
      </c>
      <c r="B192" t="s">
        <v>326</v>
      </c>
      <c r="C192" t="s">
        <v>114</v>
      </c>
    </row>
    <row r="193" spans="1:3">
      <c r="A193">
        <v>161333</v>
      </c>
      <c r="B193" t="s">
        <v>333</v>
      </c>
      <c r="C193" t="s">
        <v>115</v>
      </c>
    </row>
    <row r="194" spans="1:3">
      <c r="A194">
        <v>161334</v>
      </c>
      <c r="B194" t="s">
        <v>361</v>
      </c>
      <c r="C194" t="s">
        <v>106</v>
      </c>
    </row>
    <row r="195" spans="1:3">
      <c r="A195">
        <v>161335</v>
      </c>
      <c r="B195" t="s">
        <v>478</v>
      </c>
      <c r="C195" t="s">
        <v>63</v>
      </c>
    </row>
    <row r="196" spans="1:3">
      <c r="A196">
        <v>161340</v>
      </c>
      <c r="B196" t="s">
        <v>285</v>
      </c>
      <c r="C196" t="s">
        <v>63</v>
      </c>
    </row>
    <row r="197" spans="1:3">
      <c r="A197">
        <v>161344</v>
      </c>
      <c r="B197" t="s">
        <v>290</v>
      </c>
      <c r="C197" t="s">
        <v>62</v>
      </c>
    </row>
    <row r="198" spans="1:3">
      <c r="A198">
        <v>161354</v>
      </c>
      <c r="B198" t="s">
        <v>299</v>
      </c>
      <c r="C198" t="s">
        <v>116</v>
      </c>
    </row>
    <row r="199" spans="1:3">
      <c r="A199">
        <v>161360</v>
      </c>
      <c r="B199" t="s">
        <v>308</v>
      </c>
      <c r="C199" t="s">
        <v>64</v>
      </c>
    </row>
    <row r="200" spans="1:3">
      <c r="A200">
        <v>161368</v>
      </c>
      <c r="B200" t="s">
        <v>381</v>
      </c>
      <c r="C200" t="s">
        <v>110</v>
      </c>
    </row>
    <row r="201" spans="1:3">
      <c r="A201">
        <v>161372</v>
      </c>
      <c r="B201" t="s">
        <v>272</v>
      </c>
      <c r="C201" t="s">
        <v>117</v>
      </c>
    </row>
    <row r="202" spans="1:3">
      <c r="A202">
        <v>161376</v>
      </c>
      <c r="B202" t="s">
        <v>286</v>
      </c>
      <c r="C202" t="s">
        <v>71</v>
      </c>
    </row>
    <row r="203" spans="1:3">
      <c r="A203">
        <v>161383</v>
      </c>
      <c r="B203" t="s">
        <v>264</v>
      </c>
      <c r="C203" t="s">
        <v>66</v>
      </c>
    </row>
    <row r="204" spans="1:3">
      <c r="A204">
        <v>161393</v>
      </c>
      <c r="B204" t="s">
        <v>351</v>
      </c>
      <c r="C204" t="s">
        <v>76</v>
      </c>
    </row>
    <row r="205" spans="1:3">
      <c r="A205">
        <v>161396</v>
      </c>
      <c r="B205" t="s">
        <v>479</v>
      </c>
      <c r="C205" t="s">
        <v>68</v>
      </c>
    </row>
    <row r="206" spans="1:3">
      <c r="A206">
        <v>161410</v>
      </c>
      <c r="B206" t="s">
        <v>320</v>
      </c>
      <c r="C206" t="s">
        <v>75</v>
      </c>
    </row>
    <row r="207" spans="1:3">
      <c r="A207">
        <v>161414</v>
      </c>
      <c r="B207" t="s">
        <v>239</v>
      </c>
      <c r="C207" t="s">
        <v>118</v>
      </c>
    </row>
    <row r="208" spans="1:3">
      <c r="A208">
        <v>161420</v>
      </c>
      <c r="B208" t="s">
        <v>243</v>
      </c>
      <c r="C208" t="s">
        <v>97</v>
      </c>
    </row>
    <row r="209" spans="1:3">
      <c r="A209">
        <v>161421</v>
      </c>
      <c r="B209" t="s">
        <v>268</v>
      </c>
      <c r="C209" t="s">
        <v>73</v>
      </c>
    </row>
    <row r="210" spans="1:3">
      <c r="A210">
        <v>161425</v>
      </c>
      <c r="B210" t="s">
        <v>272</v>
      </c>
      <c r="C210" t="s">
        <v>115</v>
      </c>
    </row>
    <row r="211" spans="1:3">
      <c r="A211">
        <v>161428</v>
      </c>
      <c r="B211" t="s">
        <v>419</v>
      </c>
      <c r="C211" t="s">
        <v>119</v>
      </c>
    </row>
    <row r="212" spans="1:3">
      <c r="A212">
        <v>161429</v>
      </c>
      <c r="B212" t="s">
        <v>314</v>
      </c>
      <c r="C212" t="s">
        <v>104</v>
      </c>
    </row>
    <row r="213" spans="1:3">
      <c r="A213">
        <v>161435</v>
      </c>
      <c r="B213" t="s">
        <v>303</v>
      </c>
      <c r="C213" t="s">
        <v>95</v>
      </c>
    </row>
    <row r="214" spans="1:3">
      <c r="A214">
        <v>161440</v>
      </c>
      <c r="B214" t="s">
        <v>317</v>
      </c>
      <c r="C214" t="s">
        <v>108</v>
      </c>
    </row>
    <row r="215" spans="1:3">
      <c r="A215">
        <v>161442</v>
      </c>
      <c r="B215" t="s">
        <v>378</v>
      </c>
      <c r="C215" t="s">
        <v>120</v>
      </c>
    </row>
    <row r="216" spans="1:3">
      <c r="A216">
        <v>161443</v>
      </c>
      <c r="B216" t="s">
        <v>420</v>
      </c>
      <c r="C216" t="s">
        <v>69</v>
      </c>
    </row>
    <row r="217" spans="1:3">
      <c r="A217">
        <v>161458</v>
      </c>
      <c r="B217" t="s">
        <v>237</v>
      </c>
      <c r="C217" t="s">
        <v>62</v>
      </c>
    </row>
    <row r="218" spans="1:3">
      <c r="A218">
        <v>161471</v>
      </c>
      <c r="B218" t="s">
        <v>327</v>
      </c>
      <c r="C218" t="s">
        <v>62</v>
      </c>
    </row>
    <row r="219" spans="1:3">
      <c r="A219">
        <v>161501</v>
      </c>
      <c r="B219" t="s">
        <v>315</v>
      </c>
      <c r="C219" t="s">
        <v>82</v>
      </c>
    </row>
    <row r="220" spans="1:3">
      <c r="A220">
        <v>161504</v>
      </c>
      <c r="B220" t="s">
        <v>338</v>
      </c>
      <c r="C220" t="s">
        <v>74</v>
      </c>
    </row>
    <row r="221" spans="1:3">
      <c r="A221">
        <v>161518</v>
      </c>
      <c r="B221" t="s">
        <v>300</v>
      </c>
      <c r="C221" t="s">
        <v>69</v>
      </c>
    </row>
    <row r="222" spans="1:3">
      <c r="A222">
        <v>161522</v>
      </c>
      <c r="B222" t="s">
        <v>225</v>
      </c>
      <c r="C222" t="s">
        <v>121</v>
      </c>
    </row>
    <row r="223" spans="1:3">
      <c r="A223">
        <v>161523</v>
      </c>
      <c r="B223" t="s">
        <v>230</v>
      </c>
      <c r="C223" t="s">
        <v>73</v>
      </c>
    </row>
    <row r="224" spans="1:3">
      <c r="A224">
        <v>161528</v>
      </c>
      <c r="B224" t="s">
        <v>345</v>
      </c>
      <c r="C224" t="s">
        <v>65</v>
      </c>
    </row>
    <row r="225" spans="1:3">
      <c r="A225">
        <v>166000</v>
      </c>
      <c r="B225" t="s">
        <v>258</v>
      </c>
      <c r="C225" t="s">
        <v>126</v>
      </c>
    </row>
    <row r="226" spans="1:3">
      <c r="A226">
        <v>166001</v>
      </c>
      <c r="B226" t="s">
        <v>480</v>
      </c>
      <c r="C226" t="s">
        <v>143</v>
      </c>
    </row>
    <row r="227" spans="1:3">
      <c r="A227">
        <v>166002</v>
      </c>
      <c r="B227" t="s">
        <v>344</v>
      </c>
      <c r="C227" t="s">
        <v>135</v>
      </c>
    </row>
    <row r="228" spans="1:3">
      <c r="A228">
        <v>166004</v>
      </c>
      <c r="B228" t="s">
        <v>446</v>
      </c>
      <c r="C228" t="s">
        <v>447</v>
      </c>
    </row>
    <row r="229" spans="1:3">
      <c r="A229">
        <v>166005</v>
      </c>
      <c r="B229" t="s">
        <v>382</v>
      </c>
      <c r="C229" t="s">
        <v>122</v>
      </c>
    </row>
    <row r="230" spans="1:3">
      <c r="A230">
        <v>166006</v>
      </c>
      <c r="B230" t="s">
        <v>470</v>
      </c>
      <c r="C230" t="s">
        <v>484</v>
      </c>
    </row>
    <row r="231" spans="1:3">
      <c r="A231">
        <v>166007</v>
      </c>
      <c r="B231" t="s">
        <v>481</v>
      </c>
      <c r="C231" t="s">
        <v>159</v>
      </c>
    </row>
    <row r="232" spans="1:3">
      <c r="A232">
        <v>166008</v>
      </c>
      <c r="B232" t="s">
        <v>436</v>
      </c>
      <c r="C232" t="s">
        <v>173</v>
      </c>
    </row>
    <row r="233" spans="1:3">
      <c r="A233">
        <v>166009</v>
      </c>
      <c r="B233" t="s">
        <v>261</v>
      </c>
      <c r="C233" t="s">
        <v>123</v>
      </c>
    </row>
    <row r="234" spans="1:3">
      <c r="A234">
        <v>166010</v>
      </c>
      <c r="B234" t="s">
        <v>288</v>
      </c>
      <c r="C234" t="s">
        <v>123</v>
      </c>
    </row>
    <row r="235" spans="1:3">
      <c r="A235">
        <v>166011</v>
      </c>
      <c r="B235" t="s">
        <v>482</v>
      </c>
      <c r="C235" t="s">
        <v>485</v>
      </c>
    </row>
    <row r="236" spans="1:3">
      <c r="A236">
        <v>166012</v>
      </c>
      <c r="B236" t="s">
        <v>266</v>
      </c>
      <c r="C236" t="s">
        <v>172</v>
      </c>
    </row>
    <row r="237" spans="1:3">
      <c r="A237">
        <v>166013</v>
      </c>
      <c r="B237" t="s">
        <v>263</v>
      </c>
      <c r="C237" t="s">
        <v>136</v>
      </c>
    </row>
    <row r="238" spans="1:3">
      <c r="A238">
        <v>166015</v>
      </c>
      <c r="B238" t="s">
        <v>361</v>
      </c>
      <c r="C238" t="s">
        <v>125</v>
      </c>
    </row>
    <row r="239" spans="1:3">
      <c r="A239">
        <v>166016</v>
      </c>
      <c r="B239" t="s">
        <v>226</v>
      </c>
      <c r="C239" t="s">
        <v>126</v>
      </c>
    </row>
    <row r="240" spans="1:3">
      <c r="A240">
        <v>166017</v>
      </c>
      <c r="B240" t="s">
        <v>371</v>
      </c>
      <c r="C240" t="s">
        <v>134</v>
      </c>
    </row>
    <row r="241" spans="1:3">
      <c r="A241">
        <v>166018</v>
      </c>
      <c r="B241" t="s">
        <v>316</v>
      </c>
      <c r="C241" t="s">
        <v>127</v>
      </c>
    </row>
    <row r="242" spans="1:3">
      <c r="A242">
        <v>166019</v>
      </c>
      <c r="B242" t="s">
        <v>329</v>
      </c>
      <c r="C242" t="s">
        <v>212</v>
      </c>
    </row>
    <row r="243" spans="1:3">
      <c r="A243">
        <v>166020</v>
      </c>
      <c r="B243" t="s">
        <v>248</v>
      </c>
      <c r="C243" t="s">
        <v>129</v>
      </c>
    </row>
    <row r="244" spans="1:3">
      <c r="A244">
        <v>166021</v>
      </c>
      <c r="B244" t="s">
        <v>270</v>
      </c>
      <c r="C244" t="s">
        <v>438</v>
      </c>
    </row>
    <row r="245" spans="1:3">
      <c r="A245">
        <v>166024</v>
      </c>
      <c r="B245" t="s">
        <v>270</v>
      </c>
      <c r="C245" t="s">
        <v>439</v>
      </c>
    </row>
    <row r="246" spans="1:3">
      <c r="A246">
        <v>166026</v>
      </c>
      <c r="B246" t="s">
        <v>448</v>
      </c>
      <c r="C246" t="s">
        <v>449</v>
      </c>
    </row>
    <row r="247" spans="1:3">
      <c r="A247">
        <v>166028</v>
      </c>
      <c r="B247" t="s">
        <v>328</v>
      </c>
      <c r="C247" t="s">
        <v>131</v>
      </c>
    </row>
    <row r="248" spans="1:3">
      <c r="A248">
        <v>166030</v>
      </c>
      <c r="B248" s="168" t="s">
        <v>514</v>
      </c>
      <c r="C248" s="168" t="s">
        <v>513</v>
      </c>
    </row>
    <row r="249" spans="1:3">
      <c r="A249">
        <v>166031</v>
      </c>
      <c r="B249" t="s">
        <v>255</v>
      </c>
      <c r="C249" t="s">
        <v>153</v>
      </c>
    </row>
    <row r="250" spans="1:3">
      <c r="A250">
        <v>166034</v>
      </c>
      <c r="B250" t="s">
        <v>353</v>
      </c>
      <c r="C250" t="s">
        <v>132</v>
      </c>
    </row>
    <row r="251" spans="1:3">
      <c r="A251">
        <v>166037</v>
      </c>
      <c r="B251" t="s">
        <v>250</v>
      </c>
      <c r="C251" t="s">
        <v>213</v>
      </c>
    </row>
    <row r="252" spans="1:3">
      <c r="A252">
        <v>166038</v>
      </c>
      <c r="B252" t="s">
        <v>365</v>
      </c>
      <c r="C252" t="s">
        <v>128</v>
      </c>
    </row>
    <row r="253" spans="1:3">
      <c r="A253">
        <v>166040</v>
      </c>
      <c r="B253" t="s">
        <v>254</v>
      </c>
      <c r="C253" t="s">
        <v>132</v>
      </c>
    </row>
    <row r="254" spans="1:3">
      <c r="A254">
        <v>166043</v>
      </c>
      <c r="B254" t="s">
        <v>228</v>
      </c>
      <c r="C254" t="s">
        <v>214</v>
      </c>
    </row>
    <row r="255" spans="1:3">
      <c r="A255">
        <v>166044</v>
      </c>
      <c r="B255" t="s">
        <v>245</v>
      </c>
      <c r="C255" t="s">
        <v>155</v>
      </c>
    </row>
    <row r="256" spans="1:3">
      <c r="A256">
        <v>166045</v>
      </c>
      <c r="B256" t="s">
        <v>222</v>
      </c>
      <c r="C256" t="s">
        <v>394</v>
      </c>
    </row>
    <row r="257" spans="1:3">
      <c r="A257">
        <v>166050</v>
      </c>
      <c r="B257" t="s">
        <v>379</v>
      </c>
      <c r="C257" t="s">
        <v>399</v>
      </c>
    </row>
    <row r="258" spans="1:3">
      <c r="A258">
        <v>166054</v>
      </c>
      <c r="B258" t="s">
        <v>321</v>
      </c>
      <c r="C258" t="s">
        <v>159</v>
      </c>
    </row>
    <row r="259" spans="1:3">
      <c r="A259">
        <v>166057</v>
      </c>
      <c r="B259" t="s">
        <v>361</v>
      </c>
      <c r="C259" t="s">
        <v>137</v>
      </c>
    </row>
    <row r="260" spans="1:3">
      <c r="A260">
        <v>166060</v>
      </c>
      <c r="B260" t="s">
        <v>283</v>
      </c>
      <c r="C260" t="s">
        <v>139</v>
      </c>
    </row>
    <row r="261" spans="1:3">
      <c r="A261">
        <v>166061</v>
      </c>
      <c r="B261" t="s">
        <v>360</v>
      </c>
      <c r="C261" t="s">
        <v>398</v>
      </c>
    </row>
    <row r="262" spans="1:3">
      <c r="A262">
        <v>166062</v>
      </c>
      <c r="B262" t="s">
        <v>357</v>
      </c>
      <c r="C262" t="s">
        <v>131</v>
      </c>
    </row>
    <row r="263" spans="1:3">
      <c r="A263">
        <v>166063</v>
      </c>
      <c r="B263" t="s">
        <v>286</v>
      </c>
      <c r="C263" t="s">
        <v>140</v>
      </c>
    </row>
    <row r="264" spans="1:3">
      <c r="A264">
        <v>166065</v>
      </c>
      <c r="B264" t="s">
        <v>245</v>
      </c>
      <c r="C264" t="s">
        <v>133</v>
      </c>
    </row>
    <row r="265" spans="1:3">
      <c r="A265">
        <v>166066</v>
      </c>
      <c r="B265" t="s">
        <v>244</v>
      </c>
      <c r="C265" t="s">
        <v>136</v>
      </c>
    </row>
    <row r="266" spans="1:3">
      <c r="A266">
        <v>166068</v>
      </c>
      <c r="B266" t="s">
        <v>270</v>
      </c>
      <c r="C266" t="s">
        <v>154</v>
      </c>
    </row>
    <row r="267" spans="1:3">
      <c r="A267">
        <v>166070</v>
      </c>
      <c r="B267" t="s">
        <v>355</v>
      </c>
      <c r="C267" t="s">
        <v>130</v>
      </c>
    </row>
    <row r="268" spans="1:3">
      <c r="A268">
        <v>166072</v>
      </c>
      <c r="B268" t="s">
        <v>234</v>
      </c>
      <c r="C268" t="s">
        <v>135</v>
      </c>
    </row>
    <row r="269" spans="1:3">
      <c r="A269">
        <v>166075</v>
      </c>
      <c r="B269" t="s">
        <v>223</v>
      </c>
      <c r="C269" t="s">
        <v>141</v>
      </c>
    </row>
    <row r="270" spans="1:3">
      <c r="A270">
        <v>166076</v>
      </c>
      <c r="B270" t="s">
        <v>353</v>
      </c>
      <c r="C270" t="s">
        <v>142</v>
      </c>
    </row>
    <row r="271" spans="1:3">
      <c r="A271">
        <v>166077</v>
      </c>
      <c r="B271" t="s">
        <v>245</v>
      </c>
      <c r="C271" t="s">
        <v>124</v>
      </c>
    </row>
    <row r="272" spans="1:3">
      <c r="A272">
        <v>166082</v>
      </c>
      <c r="B272" t="s">
        <v>247</v>
      </c>
      <c r="C272" t="s">
        <v>156</v>
      </c>
    </row>
    <row r="273" spans="1:3">
      <c r="A273">
        <v>166085</v>
      </c>
      <c r="B273" t="s">
        <v>322</v>
      </c>
      <c r="C273" t="s">
        <v>143</v>
      </c>
    </row>
    <row r="274" spans="1:3">
      <c r="A274">
        <v>166087</v>
      </c>
      <c r="B274" t="s">
        <v>226</v>
      </c>
      <c r="C274" t="s">
        <v>133</v>
      </c>
    </row>
    <row r="275" spans="1:3">
      <c r="A275">
        <v>166088</v>
      </c>
      <c r="B275" t="s">
        <v>307</v>
      </c>
      <c r="C275" t="s">
        <v>141</v>
      </c>
    </row>
    <row r="276" spans="1:3">
      <c r="A276">
        <v>166095</v>
      </c>
      <c r="B276" t="s">
        <v>261</v>
      </c>
      <c r="C276" t="s">
        <v>144</v>
      </c>
    </row>
    <row r="277" spans="1:3">
      <c r="A277">
        <v>166096</v>
      </c>
      <c r="B277" t="s">
        <v>275</v>
      </c>
      <c r="C277" t="s">
        <v>145</v>
      </c>
    </row>
    <row r="278" spans="1:3">
      <c r="A278">
        <v>166101</v>
      </c>
      <c r="B278" t="s">
        <v>224</v>
      </c>
      <c r="C278" t="s">
        <v>138</v>
      </c>
    </row>
    <row r="279" spans="1:3">
      <c r="A279">
        <v>166103</v>
      </c>
      <c r="B279" t="s">
        <v>251</v>
      </c>
      <c r="C279" t="s">
        <v>165</v>
      </c>
    </row>
    <row r="280" spans="1:3">
      <c r="A280">
        <v>166109</v>
      </c>
      <c r="B280" t="s">
        <v>272</v>
      </c>
      <c r="C280" t="s">
        <v>130</v>
      </c>
    </row>
    <row r="281" spans="1:3">
      <c r="A281">
        <v>166117</v>
      </c>
      <c r="B281" t="s">
        <v>247</v>
      </c>
      <c r="C281" t="s">
        <v>133</v>
      </c>
    </row>
    <row r="282" spans="1:3">
      <c r="A282" s="137"/>
      <c r="B282" s="168"/>
      <c r="C282" s="142"/>
    </row>
    <row r="283" spans="1:3">
      <c r="A283" s="168"/>
      <c r="B283" s="170"/>
      <c r="C283" s="142"/>
    </row>
    <row r="284" spans="1:3">
      <c r="A284" s="169"/>
      <c r="B284" s="142"/>
      <c r="C284" s="142"/>
    </row>
    <row r="285" spans="1:3">
      <c r="A285" s="137"/>
      <c r="B285" s="142"/>
      <c r="C285" s="142"/>
    </row>
    <row r="286" spans="1:3">
      <c r="A286" s="137"/>
      <c r="B286" s="142"/>
      <c r="C286" s="142"/>
    </row>
    <row r="287" spans="1:3">
      <c r="A287" s="137"/>
      <c r="B287" s="142"/>
      <c r="C287" s="142"/>
    </row>
    <row r="288" spans="1:3">
      <c r="A288" s="137"/>
      <c r="B288" s="142"/>
      <c r="C288" s="142"/>
    </row>
    <row r="289" spans="1:3">
      <c r="A289" s="137"/>
      <c r="B289" s="142"/>
      <c r="C289" s="142"/>
    </row>
    <row r="290" spans="1:3">
      <c r="A290" s="137"/>
      <c r="B290" s="142"/>
      <c r="C290" s="142"/>
    </row>
    <row r="291" spans="1:3">
      <c r="A291" s="137"/>
      <c r="B291" s="142"/>
      <c r="C291" s="142"/>
    </row>
    <row r="292" spans="1:3">
      <c r="A292" s="137"/>
      <c r="B292" s="142"/>
      <c r="C292" s="142"/>
    </row>
    <row r="293" spans="1:3">
      <c r="A293" s="137"/>
      <c r="B293" s="142"/>
      <c r="C293" s="142"/>
    </row>
    <row r="294" spans="1:3">
      <c r="A294" s="137"/>
      <c r="B294" s="142"/>
      <c r="C294" s="142"/>
    </row>
    <row r="295" spans="1:3">
      <c r="A295" s="137"/>
      <c r="B295" s="142"/>
      <c r="C295" s="142"/>
    </row>
    <row r="296" spans="1:3">
      <c r="A296" s="137"/>
      <c r="B296" s="142"/>
      <c r="C296" s="142"/>
    </row>
    <row r="297" spans="1:3">
      <c r="A297" s="137"/>
      <c r="B297" s="142"/>
      <c r="C297" s="142"/>
    </row>
    <row r="298" spans="1:3">
      <c r="A298" s="137"/>
      <c r="B298" s="142"/>
      <c r="C298" s="142"/>
    </row>
    <row r="299" spans="1:3">
      <c r="A299" s="137"/>
      <c r="B299" s="142"/>
      <c r="C299" s="142"/>
    </row>
    <row r="300" spans="1:3">
      <c r="A300" s="137"/>
      <c r="B300" s="142"/>
      <c r="C300" s="142"/>
    </row>
    <row r="301" spans="1:3">
      <c r="A301" s="137"/>
      <c r="B301" s="142"/>
      <c r="C301" s="142"/>
    </row>
    <row r="302" spans="1:3">
      <c r="A302" s="137"/>
      <c r="B302" s="142"/>
      <c r="C302" s="142"/>
    </row>
    <row r="303" spans="1:3">
      <c r="A303" s="137"/>
      <c r="B303" s="142"/>
      <c r="C303" s="142"/>
    </row>
    <row r="304" spans="1:3">
      <c r="A304" s="137"/>
      <c r="B304" s="142"/>
      <c r="C304" s="142"/>
    </row>
    <row r="305" spans="1:3">
      <c r="A305" s="137"/>
      <c r="B305" s="142"/>
      <c r="C305" s="142"/>
    </row>
    <row r="306" spans="1:3">
      <c r="A306" s="137"/>
      <c r="B306" s="142"/>
      <c r="C306" s="142"/>
    </row>
    <row r="307" spans="1:3">
      <c r="A307" s="137"/>
      <c r="B307" s="142"/>
      <c r="C307" s="142"/>
    </row>
    <row r="308" spans="1:3">
      <c r="A308" s="137"/>
      <c r="B308" s="142"/>
      <c r="C308" s="142"/>
    </row>
    <row r="309" spans="1:3">
      <c r="A309" s="137"/>
      <c r="B309" s="142"/>
      <c r="C309" s="142"/>
    </row>
    <row r="310" spans="1:3">
      <c r="A310" s="137"/>
      <c r="B310" s="142"/>
      <c r="C310" s="142"/>
    </row>
    <row r="311" spans="1:3">
      <c r="A311" s="137"/>
      <c r="B311" s="142"/>
      <c r="C311" s="142"/>
    </row>
    <row r="312" spans="1:3">
      <c r="A312" s="137"/>
      <c r="B312" s="142"/>
      <c r="C312" s="142"/>
    </row>
    <row r="313" spans="1:3">
      <c r="A313" s="137"/>
      <c r="B313" s="142"/>
      <c r="C313" s="142"/>
    </row>
    <row r="314" spans="1:3">
      <c r="A314" s="137"/>
      <c r="B314" s="142"/>
      <c r="C314" s="142"/>
    </row>
    <row r="315" spans="1:3">
      <c r="A315" s="137"/>
      <c r="B315" s="142"/>
      <c r="C315" s="142"/>
    </row>
    <row r="316" spans="1:3">
      <c r="A316" s="137"/>
      <c r="B316" s="142"/>
      <c r="C316" s="142"/>
    </row>
    <row r="317" spans="1:3">
      <c r="A317" s="137"/>
      <c r="B317" s="142"/>
      <c r="C317" s="142"/>
    </row>
    <row r="318" spans="1:3">
      <c r="A318" s="137"/>
      <c r="B318" s="142"/>
      <c r="C318" s="142"/>
    </row>
    <row r="319" spans="1:3">
      <c r="A319" s="137"/>
      <c r="B319" s="142"/>
      <c r="C319" s="142"/>
    </row>
    <row r="320" spans="1:3">
      <c r="A320" s="137"/>
      <c r="B320" s="142"/>
      <c r="C320" s="142"/>
    </row>
    <row r="321" spans="1:3">
      <c r="A321" s="137"/>
      <c r="B321" s="142"/>
      <c r="C321" s="142"/>
    </row>
    <row r="322" spans="1:3">
      <c r="A322" s="137"/>
      <c r="B322" s="142"/>
      <c r="C322" s="142"/>
    </row>
    <row r="323" spans="1:3">
      <c r="A323" s="137"/>
      <c r="B323" s="142"/>
      <c r="C323" s="142"/>
    </row>
    <row r="324" spans="1:3">
      <c r="A324" s="137"/>
      <c r="B324" s="142"/>
      <c r="C324" s="142"/>
    </row>
    <row r="325" spans="1:3">
      <c r="A325" s="137"/>
      <c r="B325" s="142"/>
      <c r="C325" s="142"/>
    </row>
    <row r="326" spans="1:3">
      <c r="A326" s="137"/>
      <c r="B326" s="142"/>
      <c r="C326" s="142"/>
    </row>
    <row r="327" spans="1:3">
      <c r="A327" s="137"/>
      <c r="B327" s="142"/>
      <c r="C327" s="142"/>
    </row>
    <row r="328" spans="1:3">
      <c r="A328" s="137"/>
      <c r="B328" s="142"/>
      <c r="C328" s="142"/>
    </row>
    <row r="329" spans="1:3">
      <c r="A329" s="137"/>
      <c r="B329" s="142"/>
      <c r="C329" s="142"/>
    </row>
    <row r="330" spans="1:3">
      <c r="A330" s="137"/>
      <c r="B330" s="142"/>
      <c r="C330" s="142"/>
    </row>
    <row r="331" spans="1:3">
      <c r="A331" s="137"/>
      <c r="B331" s="142"/>
      <c r="C331" s="142"/>
    </row>
    <row r="332" spans="1:3">
      <c r="A332" s="137"/>
      <c r="B332" s="142"/>
      <c r="C332" s="142"/>
    </row>
    <row r="333" spans="1:3">
      <c r="A333" s="137"/>
      <c r="B333" s="142"/>
      <c r="C333" s="142"/>
    </row>
    <row r="334" spans="1:3">
      <c r="A334" s="137"/>
      <c r="B334" s="142"/>
      <c r="C334" s="142"/>
    </row>
    <row r="335" spans="1:3">
      <c r="A335" s="137"/>
      <c r="B335" s="142"/>
      <c r="C335" s="142"/>
    </row>
    <row r="336" spans="1:3">
      <c r="A336" s="137"/>
      <c r="B336" s="142"/>
      <c r="C336" s="142"/>
    </row>
    <row r="337" spans="1:3">
      <c r="A337" s="137"/>
      <c r="B337" s="142"/>
      <c r="C337" s="142"/>
    </row>
    <row r="338" spans="1:3">
      <c r="A338" s="137"/>
      <c r="B338" s="142"/>
      <c r="C338" s="142"/>
    </row>
    <row r="339" spans="1:3">
      <c r="A339" s="137"/>
      <c r="B339" s="142"/>
      <c r="C339" s="142"/>
    </row>
    <row r="340" spans="1:3">
      <c r="A340" s="137"/>
      <c r="B340" s="142"/>
      <c r="C340" s="142"/>
    </row>
    <row r="341" spans="1:3">
      <c r="A341" s="137"/>
      <c r="B341" s="142"/>
      <c r="C341" s="142"/>
    </row>
    <row r="342" spans="1:3">
      <c r="A342" s="137"/>
      <c r="B342" s="142"/>
      <c r="C342" s="142"/>
    </row>
    <row r="343" spans="1:3">
      <c r="A343" s="137"/>
      <c r="B343" s="142"/>
      <c r="C343" s="142"/>
    </row>
    <row r="344" spans="1:3">
      <c r="A344" s="137"/>
      <c r="B344" s="142"/>
      <c r="C344" s="142"/>
    </row>
    <row r="345" spans="1:3">
      <c r="A345" s="137"/>
      <c r="B345" s="142"/>
      <c r="C345" s="142"/>
    </row>
    <row r="346" spans="1:3">
      <c r="A346" s="137"/>
      <c r="B346" s="142"/>
      <c r="C346" s="142"/>
    </row>
    <row r="347" spans="1:3">
      <c r="A347" s="137"/>
      <c r="B347" s="142"/>
      <c r="C347" s="142"/>
    </row>
    <row r="348" spans="1:3">
      <c r="A348" s="137"/>
      <c r="B348" s="142"/>
      <c r="C348" s="142"/>
    </row>
    <row r="349" spans="1:3">
      <c r="A349" s="137"/>
      <c r="B349" s="142"/>
      <c r="C349" s="142"/>
    </row>
    <row r="350" spans="1:3">
      <c r="A350" s="137"/>
      <c r="B350" s="142"/>
      <c r="C350" s="142"/>
    </row>
    <row r="351" spans="1:3">
      <c r="A351" s="137"/>
      <c r="B351" s="142"/>
      <c r="C351" s="142"/>
    </row>
    <row r="352" spans="1:3">
      <c r="A352" s="137"/>
      <c r="B352" s="142"/>
      <c r="C352" s="142"/>
    </row>
    <row r="353" spans="1:3">
      <c r="A353" s="137"/>
      <c r="B353" s="142"/>
      <c r="C353" s="142"/>
    </row>
    <row r="354" spans="1:3">
      <c r="A354" s="137"/>
      <c r="B354" s="142"/>
      <c r="C354" s="142"/>
    </row>
    <row r="355" spans="1:3">
      <c r="A355" s="137"/>
      <c r="B355" s="142"/>
      <c r="C355" s="142"/>
    </row>
    <row r="356" spans="1:3">
      <c r="A356" s="137"/>
      <c r="B356" s="142"/>
      <c r="C356" s="142"/>
    </row>
    <row r="357" spans="1:3">
      <c r="A357" s="137"/>
      <c r="B357" s="142"/>
      <c r="C357" s="142"/>
    </row>
    <row r="358" spans="1:3">
      <c r="A358" s="137"/>
      <c r="B358" s="142"/>
      <c r="C358" s="142"/>
    </row>
    <row r="359" spans="1:3">
      <c r="A359" s="137"/>
      <c r="B359" s="142"/>
      <c r="C359" s="142"/>
    </row>
    <row r="360" spans="1:3">
      <c r="A360" s="137"/>
      <c r="B360" s="142"/>
      <c r="C360" s="142"/>
    </row>
    <row r="361" spans="1:3">
      <c r="A361" s="137"/>
      <c r="B361" s="142"/>
      <c r="C361" s="142"/>
    </row>
    <row r="362" spans="1:3">
      <c r="A362" s="137"/>
      <c r="B362" s="142"/>
      <c r="C362" s="142"/>
    </row>
    <row r="363" spans="1:3">
      <c r="A363" s="137"/>
      <c r="B363" s="142"/>
      <c r="C363" s="142"/>
    </row>
    <row r="364" spans="1:3">
      <c r="A364" s="137"/>
      <c r="B364" s="142"/>
      <c r="C364" s="142"/>
    </row>
    <row r="365" spans="1:3">
      <c r="A365" s="137"/>
      <c r="B365" s="142"/>
      <c r="C365" s="142"/>
    </row>
    <row r="366" spans="1:3">
      <c r="A366" s="137"/>
      <c r="B366" s="142"/>
      <c r="C366" s="142"/>
    </row>
    <row r="367" spans="1:3">
      <c r="A367" s="137"/>
      <c r="B367" s="142"/>
      <c r="C367" s="142"/>
    </row>
    <row r="368" spans="1:3">
      <c r="A368" s="137"/>
      <c r="B368" s="142"/>
      <c r="C368" s="142"/>
    </row>
    <row r="369" spans="1:3">
      <c r="A369" s="137"/>
      <c r="B369" s="142"/>
      <c r="C369" s="142"/>
    </row>
    <row r="370" spans="1:3">
      <c r="A370" s="137"/>
      <c r="B370" s="142"/>
      <c r="C370" s="142"/>
    </row>
    <row r="371" spans="1:3">
      <c r="A371" s="137"/>
      <c r="B371" s="142"/>
      <c r="C371" s="142"/>
    </row>
    <row r="372" spans="1:3">
      <c r="A372" s="137"/>
      <c r="B372" s="142"/>
      <c r="C372" s="142"/>
    </row>
    <row r="373" spans="1:3">
      <c r="A373" s="137"/>
      <c r="B373" s="142"/>
      <c r="C373" s="142"/>
    </row>
    <row r="374" spans="1:3">
      <c r="A374" s="137"/>
      <c r="B374" s="142"/>
      <c r="C374" s="142"/>
    </row>
    <row r="375" spans="1:3">
      <c r="A375" s="137"/>
      <c r="B375" s="142"/>
      <c r="C375" s="142"/>
    </row>
    <row r="376" spans="1:3">
      <c r="A376" s="137"/>
      <c r="B376" s="142"/>
      <c r="C376" s="142"/>
    </row>
    <row r="377" spans="1:3">
      <c r="A377" s="137"/>
      <c r="B377" s="142"/>
      <c r="C377" s="142"/>
    </row>
    <row r="378" spans="1:3">
      <c r="A378" s="137"/>
      <c r="B378" s="142"/>
      <c r="C378" s="142"/>
    </row>
    <row r="379" spans="1:3">
      <c r="A379" s="137"/>
      <c r="B379" s="142"/>
      <c r="C379" s="142"/>
    </row>
    <row r="380" spans="1:3">
      <c r="A380" s="137"/>
      <c r="B380" s="142"/>
      <c r="C380" s="142"/>
    </row>
    <row r="381" spans="1:3">
      <c r="A381" s="137"/>
      <c r="B381" s="142"/>
      <c r="C381" s="142"/>
    </row>
    <row r="382" spans="1:3">
      <c r="A382" s="137"/>
      <c r="B382" s="142"/>
      <c r="C382" s="142"/>
    </row>
    <row r="383" spans="1:3">
      <c r="A383" s="137"/>
      <c r="B383" s="142"/>
      <c r="C383" s="142"/>
    </row>
    <row r="384" spans="1:3">
      <c r="A384" s="137"/>
      <c r="B384" s="142"/>
      <c r="C384" s="142"/>
    </row>
    <row r="385" spans="1:3">
      <c r="A385" s="137"/>
      <c r="B385" s="142"/>
      <c r="C385" s="142"/>
    </row>
    <row r="386" spans="1:3">
      <c r="A386" s="137"/>
      <c r="B386" s="142"/>
      <c r="C386" s="142"/>
    </row>
    <row r="387" spans="1:3">
      <c r="A387" s="137"/>
      <c r="B387" s="142"/>
      <c r="C387" s="142"/>
    </row>
    <row r="388" spans="1:3">
      <c r="A388" s="137"/>
      <c r="B388" s="142"/>
      <c r="C388" s="142"/>
    </row>
    <row r="389" spans="1:3">
      <c r="A389" s="137"/>
      <c r="B389" s="142"/>
      <c r="C389" s="142"/>
    </row>
    <row r="390" spans="1:3">
      <c r="A390" s="137"/>
      <c r="B390" s="142"/>
      <c r="C390" s="142"/>
    </row>
    <row r="391" spans="1:3">
      <c r="A391" s="137"/>
      <c r="B391" s="142"/>
      <c r="C391" s="142"/>
    </row>
    <row r="392" spans="1:3">
      <c r="A392" s="137"/>
      <c r="B392" s="142"/>
      <c r="C392" s="142"/>
    </row>
    <row r="393" spans="1:3">
      <c r="A393" s="137"/>
      <c r="B393" s="142"/>
      <c r="C393" s="142"/>
    </row>
    <row r="394" spans="1:3">
      <c r="A394" s="137"/>
      <c r="B394" s="142"/>
      <c r="C394" s="142"/>
    </row>
    <row r="395" spans="1:3">
      <c r="A395" s="137"/>
      <c r="B395" s="142"/>
      <c r="C395" s="142"/>
    </row>
    <row r="396" spans="1:3">
      <c r="A396" s="137"/>
      <c r="B396" s="142"/>
      <c r="C396" s="142"/>
    </row>
    <row r="397" spans="1:3">
      <c r="A397" s="137"/>
      <c r="B397" s="142"/>
      <c r="C397" s="142"/>
    </row>
    <row r="398" spans="1:3">
      <c r="A398" s="137"/>
      <c r="B398" s="142"/>
      <c r="C398" s="142"/>
    </row>
    <row r="399" spans="1:3">
      <c r="A399" s="137"/>
      <c r="B399" s="142"/>
      <c r="C399" s="142"/>
    </row>
    <row r="400" spans="1:3">
      <c r="A400" s="137"/>
      <c r="B400" s="142"/>
      <c r="C400" s="142"/>
    </row>
    <row r="401" spans="1:3">
      <c r="A401" s="137"/>
      <c r="B401" s="142"/>
      <c r="C401" s="142"/>
    </row>
    <row r="402" spans="1:3">
      <c r="A402" s="137"/>
      <c r="B402" s="142"/>
      <c r="C402" s="142"/>
    </row>
    <row r="403" spans="1:3">
      <c r="A403" s="137"/>
      <c r="B403" s="142"/>
      <c r="C403" s="142"/>
    </row>
    <row r="404" spans="1:3">
      <c r="A404" s="137"/>
      <c r="B404" s="142"/>
      <c r="C404" s="142"/>
    </row>
    <row r="405" spans="1:3">
      <c r="A405" s="137"/>
      <c r="B405" s="142"/>
      <c r="C405" s="142"/>
    </row>
    <row r="406" spans="1:3">
      <c r="A406" s="137"/>
      <c r="B406" s="142"/>
      <c r="C406" s="142"/>
    </row>
    <row r="407" spans="1:3">
      <c r="A407" s="137"/>
      <c r="B407" s="142"/>
      <c r="C407" s="142"/>
    </row>
    <row r="408" spans="1:3">
      <c r="A408" s="137"/>
      <c r="B408" s="142"/>
      <c r="C408" s="142"/>
    </row>
    <row r="409" spans="1:3">
      <c r="A409" s="137"/>
      <c r="B409" s="142"/>
      <c r="C409" s="142"/>
    </row>
    <row r="410" spans="1:3">
      <c r="A410" s="137"/>
      <c r="B410" s="142"/>
      <c r="C410" s="142"/>
    </row>
    <row r="411" spans="1:3">
      <c r="A411" s="137"/>
      <c r="B411" s="142"/>
      <c r="C411" s="142"/>
    </row>
    <row r="412" spans="1:3">
      <c r="A412" s="137"/>
      <c r="B412" s="142"/>
      <c r="C412" s="142"/>
    </row>
    <row r="413" spans="1:3">
      <c r="A413" s="137"/>
      <c r="B413" s="142"/>
      <c r="C413" s="142"/>
    </row>
    <row r="414" spans="1:3">
      <c r="A414" s="137"/>
      <c r="B414" s="142"/>
      <c r="C414" s="142"/>
    </row>
    <row r="415" spans="1:3">
      <c r="A415" s="137"/>
      <c r="B415" s="142"/>
      <c r="C415" s="142"/>
    </row>
    <row r="416" spans="1:3">
      <c r="A416" s="137"/>
      <c r="B416" s="142"/>
      <c r="C416" s="142"/>
    </row>
    <row r="417" spans="1:3">
      <c r="A417" s="137"/>
      <c r="B417" s="142"/>
      <c r="C417" s="142"/>
    </row>
    <row r="418" spans="1:3">
      <c r="A418" s="137"/>
      <c r="B418" s="142"/>
      <c r="C418" s="142"/>
    </row>
    <row r="419" spans="1:3">
      <c r="A419" s="137"/>
      <c r="B419" s="142"/>
      <c r="C419" s="142"/>
    </row>
    <row r="420" spans="1:3">
      <c r="A420" s="137"/>
      <c r="B420" s="142"/>
      <c r="C420" s="142"/>
    </row>
    <row r="421" spans="1:3">
      <c r="A421" s="137"/>
      <c r="B421" s="142"/>
      <c r="C421" s="142"/>
    </row>
    <row r="422" spans="1:3">
      <c r="A422" s="137"/>
      <c r="B422" s="142"/>
      <c r="C422" s="142"/>
    </row>
    <row r="423" spans="1:3">
      <c r="A423" s="137"/>
      <c r="B423" s="142"/>
      <c r="C423" s="142"/>
    </row>
    <row r="424" spans="1:3">
      <c r="A424" s="137"/>
      <c r="B424" s="142"/>
      <c r="C424" s="142"/>
    </row>
    <row r="425" spans="1:3">
      <c r="A425" s="137"/>
      <c r="B425" s="142"/>
      <c r="C425" s="142"/>
    </row>
    <row r="426" spans="1:3">
      <c r="A426" s="137"/>
      <c r="B426" s="142"/>
      <c r="C426" s="142"/>
    </row>
    <row r="427" spans="1:3">
      <c r="A427" s="137"/>
      <c r="B427" s="142"/>
      <c r="C427" s="142"/>
    </row>
    <row r="428" spans="1:3">
      <c r="A428" s="137"/>
      <c r="B428" s="142"/>
      <c r="C428" s="142"/>
    </row>
    <row r="429" spans="1:3">
      <c r="A429" s="137"/>
      <c r="B429" s="142"/>
      <c r="C429" s="142"/>
    </row>
    <row r="430" spans="1:3">
      <c r="A430" s="137"/>
      <c r="B430" s="142"/>
      <c r="C430" s="142"/>
    </row>
    <row r="431" spans="1:3">
      <c r="A431" s="137"/>
      <c r="B431" s="142"/>
      <c r="C431" s="142"/>
    </row>
    <row r="432" spans="1:3">
      <c r="A432" s="137"/>
      <c r="B432" s="142"/>
      <c r="C432" s="142"/>
    </row>
    <row r="433" spans="1:3">
      <c r="A433" s="137"/>
      <c r="B433" s="142"/>
      <c r="C433" s="142"/>
    </row>
    <row r="434" spans="1:3">
      <c r="A434" s="137"/>
      <c r="B434" s="142"/>
      <c r="C434" s="142"/>
    </row>
    <row r="435" spans="1:3">
      <c r="A435" s="137"/>
      <c r="B435" s="142"/>
      <c r="C435" s="142"/>
    </row>
    <row r="436" spans="1:3">
      <c r="A436" s="137"/>
      <c r="B436" s="142"/>
      <c r="C436" s="142"/>
    </row>
    <row r="437" spans="1:3">
      <c r="A437" s="137"/>
      <c r="B437" s="142"/>
      <c r="C437" s="142"/>
    </row>
    <row r="438" spans="1:3">
      <c r="A438" s="137"/>
      <c r="B438" s="142"/>
      <c r="C438" s="142"/>
    </row>
    <row r="439" spans="1:3">
      <c r="A439" s="137"/>
      <c r="B439" s="142"/>
      <c r="C439" s="142"/>
    </row>
    <row r="440" spans="1:3">
      <c r="A440" s="137"/>
      <c r="B440" s="142"/>
      <c r="C440" s="142"/>
    </row>
    <row r="441" spans="1:3">
      <c r="A441" s="137"/>
      <c r="B441" s="142"/>
      <c r="C441" s="142"/>
    </row>
    <row r="442" spans="1:3">
      <c r="A442" s="137"/>
      <c r="B442" s="142"/>
      <c r="C442" s="142"/>
    </row>
    <row r="443" spans="1:3">
      <c r="A443" s="137"/>
      <c r="B443" s="142"/>
      <c r="C443" s="142"/>
    </row>
    <row r="444" spans="1:3">
      <c r="A444" s="137"/>
      <c r="B444" s="142"/>
      <c r="C444" s="142"/>
    </row>
    <row r="445" spans="1:3">
      <c r="A445" s="137"/>
      <c r="B445" s="142"/>
      <c r="C445" s="142"/>
    </row>
    <row r="446" spans="1:3">
      <c r="A446" s="137"/>
      <c r="B446" s="142"/>
      <c r="C446" s="142"/>
    </row>
    <row r="447" spans="1:3">
      <c r="A447" s="137"/>
      <c r="B447" s="142"/>
      <c r="C447" s="142"/>
    </row>
    <row r="448" spans="1:3">
      <c r="A448" s="137"/>
      <c r="B448" s="142"/>
      <c r="C448" s="142"/>
    </row>
    <row r="449" spans="1:3">
      <c r="A449" s="137"/>
      <c r="B449" s="142"/>
      <c r="C449" s="142"/>
    </row>
    <row r="450" spans="1:3">
      <c r="A450" s="137"/>
      <c r="B450" s="142"/>
      <c r="C450" s="142"/>
    </row>
    <row r="451" spans="1:3">
      <c r="A451" s="137"/>
      <c r="B451" s="142"/>
      <c r="C451" s="142"/>
    </row>
    <row r="452" spans="1:3">
      <c r="A452" s="137"/>
      <c r="B452" s="142"/>
      <c r="C452" s="142"/>
    </row>
    <row r="453" spans="1:3">
      <c r="A453" s="137"/>
      <c r="B453" s="142"/>
      <c r="C453" s="142"/>
    </row>
    <row r="454" spans="1:3">
      <c r="A454" s="137"/>
      <c r="B454" s="142"/>
      <c r="C454" s="142"/>
    </row>
    <row r="455" spans="1:3">
      <c r="A455" s="137"/>
      <c r="B455" s="142"/>
      <c r="C455" s="142"/>
    </row>
    <row r="456" spans="1:3">
      <c r="A456" s="137"/>
      <c r="B456" s="142"/>
      <c r="C456" s="142"/>
    </row>
    <row r="457" spans="1:3">
      <c r="A457" s="137"/>
      <c r="B457" s="142"/>
      <c r="C457" s="142"/>
    </row>
    <row r="458" spans="1:3">
      <c r="A458" s="137"/>
      <c r="B458" s="142"/>
      <c r="C458" s="142"/>
    </row>
    <row r="459" spans="1:3">
      <c r="A459" s="137"/>
      <c r="B459" s="142"/>
      <c r="C459" s="142"/>
    </row>
    <row r="460" spans="1:3">
      <c r="A460" s="137"/>
      <c r="B460" s="142"/>
      <c r="C460" s="142"/>
    </row>
    <row r="461" spans="1:3">
      <c r="A461" s="137"/>
      <c r="B461" s="142"/>
      <c r="C461" s="142"/>
    </row>
    <row r="462" spans="1:3">
      <c r="A462" s="137"/>
      <c r="B462" s="142"/>
      <c r="C462" s="142"/>
    </row>
    <row r="463" spans="1:3">
      <c r="A463" s="137"/>
      <c r="B463" s="142"/>
      <c r="C463" s="142"/>
    </row>
    <row r="464" spans="1:3">
      <c r="A464" s="137"/>
      <c r="B464" s="142"/>
      <c r="C464" s="142"/>
    </row>
    <row r="465" spans="1:3">
      <c r="A465" s="137"/>
      <c r="B465" s="142"/>
      <c r="C465" s="142"/>
    </row>
    <row r="466" spans="1:3">
      <c r="A466" s="137"/>
      <c r="B466" s="142"/>
      <c r="C466" s="142"/>
    </row>
    <row r="467" spans="1:3">
      <c r="A467" s="137"/>
      <c r="B467" s="142"/>
      <c r="C467" s="142"/>
    </row>
    <row r="468" spans="1:3">
      <c r="A468" s="137"/>
      <c r="B468" s="142"/>
      <c r="C468" s="142"/>
    </row>
    <row r="469" spans="1:3">
      <c r="A469" s="137"/>
      <c r="B469" s="142"/>
      <c r="C469" s="142"/>
    </row>
    <row r="470" spans="1:3">
      <c r="A470" s="137"/>
      <c r="B470" s="142"/>
      <c r="C470" s="142"/>
    </row>
    <row r="471" spans="1:3">
      <c r="A471" s="137"/>
      <c r="B471" s="142"/>
      <c r="C471" s="142"/>
    </row>
    <row r="472" spans="1:3">
      <c r="A472" s="137"/>
      <c r="B472" s="142"/>
      <c r="C472" s="142"/>
    </row>
    <row r="473" spans="1:3">
      <c r="A473" s="137"/>
      <c r="B473" s="142"/>
      <c r="C473" s="142"/>
    </row>
    <row r="474" spans="1:3">
      <c r="A474" s="137"/>
      <c r="B474" s="142"/>
      <c r="C474" s="142"/>
    </row>
    <row r="475" spans="1:3">
      <c r="A475" s="137"/>
      <c r="B475" s="142"/>
      <c r="C475" s="142"/>
    </row>
    <row r="476" spans="1:3">
      <c r="A476" s="137"/>
      <c r="B476" s="142"/>
      <c r="C476" s="142"/>
    </row>
    <row r="477" spans="1:3">
      <c r="A477" s="137"/>
      <c r="B477" s="142"/>
      <c r="C477" s="142"/>
    </row>
    <row r="478" spans="1:3">
      <c r="A478" s="137"/>
      <c r="B478" s="142"/>
      <c r="C478" s="142"/>
    </row>
    <row r="479" spans="1:3">
      <c r="A479" s="137"/>
      <c r="B479" s="142"/>
      <c r="C479" s="142"/>
    </row>
    <row r="480" spans="1:3">
      <c r="A480" s="137"/>
      <c r="B480" s="142"/>
      <c r="C480" s="142"/>
    </row>
    <row r="481" spans="1:3">
      <c r="A481" s="137"/>
      <c r="B481" s="142"/>
      <c r="C481" s="142"/>
    </row>
    <row r="482" spans="1:3">
      <c r="A482" s="137"/>
      <c r="B482" s="142"/>
      <c r="C482" s="142"/>
    </row>
    <row r="483" spans="1:3">
      <c r="A483" s="137"/>
      <c r="B483" s="142"/>
      <c r="C483" s="142"/>
    </row>
    <row r="484" spans="1:3">
      <c r="A484" s="137"/>
      <c r="B484" s="142"/>
      <c r="C484" s="142"/>
    </row>
    <row r="485" spans="1:3">
      <c r="A485" s="137"/>
      <c r="B485" s="142"/>
      <c r="C485" s="142"/>
    </row>
    <row r="486" spans="1:3">
      <c r="A486" s="137"/>
      <c r="B486" s="142"/>
      <c r="C486" s="142"/>
    </row>
    <row r="487" spans="1:3">
      <c r="A487" s="137"/>
      <c r="B487" s="142"/>
      <c r="C487" s="142"/>
    </row>
    <row r="488" spans="1:3">
      <c r="A488" s="137"/>
      <c r="B488" s="142"/>
      <c r="C488" s="142"/>
    </row>
    <row r="489" spans="1:3">
      <c r="A489" s="137"/>
      <c r="B489" s="142"/>
      <c r="C489" s="142"/>
    </row>
    <row r="490" spans="1:3">
      <c r="A490" s="137"/>
      <c r="B490" s="142"/>
      <c r="C490" s="142"/>
    </row>
    <row r="491" spans="1:3">
      <c r="A491" s="137"/>
      <c r="B491" s="142"/>
      <c r="C491" s="142"/>
    </row>
    <row r="492" spans="1:3">
      <c r="A492" s="137"/>
      <c r="B492" s="142"/>
      <c r="C492" s="142"/>
    </row>
    <row r="493" spans="1:3">
      <c r="A493" s="137"/>
      <c r="B493" s="142"/>
      <c r="C493" s="142"/>
    </row>
    <row r="494" spans="1:3">
      <c r="A494" s="137"/>
      <c r="B494" s="142"/>
      <c r="C494" s="142"/>
    </row>
    <row r="495" spans="1:3">
      <c r="A495" s="137"/>
      <c r="B495" s="142"/>
      <c r="C495" s="142"/>
    </row>
    <row r="496" spans="1:3">
      <c r="A496" s="137"/>
      <c r="B496" s="142"/>
      <c r="C496" s="142"/>
    </row>
    <row r="497" spans="1:3">
      <c r="A497" s="137"/>
      <c r="B497" s="142"/>
      <c r="C497" s="142"/>
    </row>
    <row r="498" spans="1:3">
      <c r="A498" s="137"/>
      <c r="B498" s="142"/>
      <c r="C498" s="142"/>
    </row>
    <row r="499" spans="1:3">
      <c r="A499" s="137"/>
      <c r="B499" s="142"/>
      <c r="C499" s="142"/>
    </row>
    <row r="500" spans="1:3">
      <c r="A500" s="137"/>
      <c r="B500" s="142"/>
      <c r="C500" s="142"/>
    </row>
    <row r="501" spans="1:3">
      <c r="A501" s="137"/>
      <c r="B501" s="142"/>
      <c r="C501" s="142"/>
    </row>
    <row r="502" spans="1:3">
      <c r="A502" s="137"/>
      <c r="B502" s="142"/>
      <c r="C502" s="142"/>
    </row>
    <row r="503" spans="1:3">
      <c r="A503" s="137"/>
      <c r="B503" s="142"/>
      <c r="C503" s="142"/>
    </row>
    <row r="504" spans="1:3">
      <c r="A504" s="137"/>
      <c r="B504" s="142"/>
      <c r="C504" s="142"/>
    </row>
    <row r="505" spans="1:3">
      <c r="A505" s="137"/>
      <c r="B505" s="142"/>
      <c r="C505" s="142"/>
    </row>
    <row r="506" spans="1:3">
      <c r="A506" s="137"/>
      <c r="B506" s="142"/>
      <c r="C506" s="142"/>
    </row>
    <row r="507" spans="1:3">
      <c r="A507" s="137"/>
      <c r="B507" s="142"/>
      <c r="C507" s="142"/>
    </row>
    <row r="508" spans="1:3">
      <c r="A508" s="137"/>
      <c r="B508" s="142"/>
      <c r="C508" s="142"/>
    </row>
    <row r="509" spans="1:3">
      <c r="A509" s="137"/>
      <c r="B509" s="142"/>
      <c r="C509" s="142"/>
    </row>
    <row r="510" spans="1:3">
      <c r="A510" s="137"/>
      <c r="B510" s="142"/>
      <c r="C510" s="142"/>
    </row>
    <row r="511" spans="1:3">
      <c r="A511" s="137"/>
      <c r="B511" s="142"/>
      <c r="C511" s="142"/>
    </row>
    <row r="512" spans="1:3">
      <c r="A512" s="137"/>
      <c r="B512" s="142"/>
      <c r="C512" s="142"/>
    </row>
    <row r="513" spans="1:3">
      <c r="A513" s="137"/>
      <c r="B513" s="142"/>
      <c r="C513" s="142"/>
    </row>
    <row r="514" spans="1:3">
      <c r="A514" s="137"/>
      <c r="B514" s="142"/>
      <c r="C514" s="142"/>
    </row>
    <row r="515" spans="1:3">
      <c r="A515" s="137"/>
      <c r="B515" s="142"/>
      <c r="C515" s="142"/>
    </row>
    <row r="516" spans="1:3">
      <c r="A516" s="137"/>
      <c r="B516" s="142"/>
      <c r="C516" s="142"/>
    </row>
    <row r="517" spans="1:3">
      <c r="A517" s="137"/>
      <c r="B517" s="142"/>
      <c r="C517" s="142"/>
    </row>
    <row r="518" spans="1:3">
      <c r="A518" s="137"/>
      <c r="B518" s="142"/>
      <c r="C518" s="142"/>
    </row>
    <row r="519" spans="1:3">
      <c r="A519" s="137"/>
      <c r="B519" s="142"/>
      <c r="C519" s="142"/>
    </row>
    <row r="520" spans="1:3">
      <c r="A520" s="137"/>
      <c r="B520" s="142"/>
      <c r="C520" s="142"/>
    </row>
    <row r="521" spans="1:3">
      <c r="A521" s="137"/>
      <c r="B521" s="142"/>
      <c r="C521" s="142"/>
    </row>
    <row r="522" spans="1:3">
      <c r="A522" s="137"/>
      <c r="B522" s="142"/>
      <c r="C522" s="142"/>
    </row>
    <row r="523" spans="1:3">
      <c r="A523" s="137"/>
      <c r="B523" s="142"/>
      <c r="C523" s="142"/>
    </row>
    <row r="524" spans="1:3">
      <c r="A524" s="137"/>
      <c r="B524" s="142"/>
      <c r="C524" s="142"/>
    </row>
    <row r="525" spans="1:3">
      <c r="A525" s="137"/>
      <c r="B525" s="142"/>
      <c r="C525" s="142"/>
    </row>
    <row r="526" spans="1:3">
      <c r="A526" s="137"/>
      <c r="B526" s="142"/>
      <c r="C526" s="142"/>
    </row>
    <row r="527" spans="1:3">
      <c r="A527" s="137"/>
      <c r="B527" s="142"/>
      <c r="C527" s="142"/>
    </row>
    <row r="528" spans="1:3">
      <c r="A528" s="137"/>
      <c r="B528" s="142"/>
      <c r="C528" s="142"/>
    </row>
    <row r="529" spans="1:3">
      <c r="A529" s="137"/>
      <c r="B529" s="142"/>
      <c r="C529" s="142"/>
    </row>
    <row r="530" spans="1:3">
      <c r="A530" s="137"/>
      <c r="B530" s="142"/>
      <c r="C530" s="142"/>
    </row>
    <row r="531" spans="1:3">
      <c r="A531" s="137"/>
      <c r="B531" s="142"/>
      <c r="C531" s="142"/>
    </row>
    <row r="532" spans="1:3">
      <c r="A532" s="137"/>
      <c r="B532" s="142"/>
      <c r="C532" s="142"/>
    </row>
    <row r="533" spans="1:3">
      <c r="A533" s="137"/>
      <c r="B533" s="142"/>
      <c r="C533" s="142"/>
    </row>
    <row r="534" spans="1:3">
      <c r="A534" s="137"/>
      <c r="B534" s="142"/>
      <c r="C534" s="142"/>
    </row>
    <row r="535" spans="1:3">
      <c r="A535" s="137"/>
      <c r="B535" s="142"/>
      <c r="C535" s="142"/>
    </row>
    <row r="536" spans="1:3">
      <c r="A536" s="137"/>
      <c r="B536" s="142"/>
      <c r="C536" s="142"/>
    </row>
    <row r="537" spans="1:3">
      <c r="A537" s="137"/>
      <c r="B537" s="142"/>
      <c r="C537" s="142"/>
    </row>
    <row r="538" spans="1:3">
      <c r="A538" s="137"/>
      <c r="B538" s="142"/>
      <c r="C538" s="142"/>
    </row>
    <row r="539" spans="1:3">
      <c r="A539" s="137"/>
      <c r="B539" s="142"/>
      <c r="C539" s="142"/>
    </row>
    <row r="540" spans="1:3">
      <c r="A540" s="137"/>
      <c r="B540" s="142"/>
      <c r="C540" s="142"/>
    </row>
    <row r="541" spans="1:3">
      <c r="A541" s="137"/>
      <c r="B541" s="142"/>
      <c r="C541" s="142"/>
    </row>
    <row r="542" spans="1:3">
      <c r="A542" s="137"/>
      <c r="B542" s="142"/>
      <c r="C542" s="142"/>
    </row>
    <row r="543" spans="1:3">
      <c r="A543" s="137"/>
      <c r="B543" s="142"/>
      <c r="C543" s="142"/>
    </row>
    <row r="544" spans="1:3">
      <c r="A544" s="137"/>
      <c r="B544" s="142"/>
      <c r="C544" s="142"/>
    </row>
    <row r="545" spans="1:3">
      <c r="A545" s="137"/>
      <c r="B545" s="142"/>
      <c r="C545" s="142"/>
    </row>
    <row r="546" spans="1:3">
      <c r="A546" s="137"/>
      <c r="B546" s="142"/>
      <c r="C546" s="142"/>
    </row>
    <row r="547" spans="1:3">
      <c r="A547" s="137"/>
      <c r="B547" s="142"/>
      <c r="C547" s="142"/>
    </row>
    <row r="548" spans="1:3">
      <c r="A548" s="137"/>
      <c r="B548" s="142"/>
      <c r="C548" s="142"/>
    </row>
    <row r="549" spans="1:3">
      <c r="A549" s="137"/>
      <c r="B549" s="142"/>
      <c r="C549" s="142"/>
    </row>
    <row r="550" spans="1:3">
      <c r="A550" s="137"/>
      <c r="B550" s="142"/>
      <c r="C550" s="142"/>
    </row>
    <row r="551" spans="1:3">
      <c r="A551" s="137"/>
      <c r="B551" s="142"/>
      <c r="C551" s="142"/>
    </row>
    <row r="552" spans="1:3">
      <c r="A552" s="137"/>
      <c r="B552" s="142"/>
      <c r="C552" s="142"/>
    </row>
    <row r="553" spans="1:3">
      <c r="A553" s="137"/>
      <c r="B553" s="142"/>
      <c r="C553" s="142"/>
    </row>
    <row r="554" spans="1:3">
      <c r="A554" s="137"/>
      <c r="B554" s="142"/>
      <c r="C554" s="142"/>
    </row>
    <row r="555" spans="1:3">
      <c r="A555" s="137"/>
      <c r="B555" s="142"/>
      <c r="C555" s="142"/>
    </row>
    <row r="556" spans="1:3">
      <c r="A556" s="137"/>
      <c r="B556" s="142"/>
      <c r="C556" s="142"/>
    </row>
    <row r="557" spans="1:3">
      <c r="A557" s="137"/>
      <c r="B557" s="142"/>
      <c r="C557" s="142"/>
    </row>
    <row r="558" spans="1:3">
      <c r="A558" s="137"/>
      <c r="B558" s="142"/>
      <c r="C558" s="142"/>
    </row>
    <row r="559" spans="1:3">
      <c r="A559" s="137"/>
      <c r="B559" s="142"/>
      <c r="C559" s="142"/>
    </row>
    <row r="560" spans="1:3">
      <c r="A560" s="137"/>
      <c r="B560" s="142"/>
      <c r="C560" s="142"/>
    </row>
    <row r="561" spans="1:3">
      <c r="A561" s="137"/>
      <c r="B561" s="142"/>
      <c r="C561" s="142"/>
    </row>
    <row r="562" spans="1:3">
      <c r="A562" s="137"/>
      <c r="B562" s="142"/>
      <c r="C562" s="142"/>
    </row>
    <row r="563" spans="1:3">
      <c r="A563" s="137"/>
      <c r="B563" s="142"/>
      <c r="C563" s="142"/>
    </row>
    <row r="564" spans="1:3">
      <c r="A564" s="137"/>
      <c r="B564" s="142"/>
      <c r="C564" s="142"/>
    </row>
    <row r="565" spans="1:3">
      <c r="A565" s="137"/>
      <c r="B565" s="142"/>
      <c r="C565" s="142"/>
    </row>
    <row r="566" spans="1:3">
      <c r="A566" s="137"/>
      <c r="B566" s="142"/>
      <c r="C566" s="142"/>
    </row>
    <row r="567" spans="1:3">
      <c r="A567" s="137"/>
      <c r="B567" s="142"/>
      <c r="C567" s="142"/>
    </row>
    <row r="568" spans="1:3">
      <c r="A568" s="137"/>
      <c r="B568" s="142"/>
      <c r="C568" s="142"/>
    </row>
    <row r="569" spans="1:3">
      <c r="A569" s="137"/>
      <c r="B569" s="142"/>
      <c r="C569" s="142"/>
    </row>
    <row r="570" spans="1:3">
      <c r="A570" s="137"/>
      <c r="B570" s="142"/>
      <c r="C570" s="142"/>
    </row>
    <row r="571" spans="1:3">
      <c r="A571" s="137"/>
      <c r="B571" s="142"/>
      <c r="C571" s="142"/>
    </row>
    <row r="572" spans="1:3">
      <c r="A572" s="137"/>
      <c r="B572" s="142"/>
      <c r="C572" s="142"/>
    </row>
    <row r="573" spans="1:3">
      <c r="A573" s="137"/>
      <c r="B573" s="142"/>
      <c r="C573" s="142"/>
    </row>
    <row r="574" spans="1:3">
      <c r="A574" s="137"/>
      <c r="B574" s="142"/>
      <c r="C574" s="142"/>
    </row>
    <row r="575" spans="1:3">
      <c r="A575" s="137"/>
      <c r="B575" s="142"/>
      <c r="C575" s="142"/>
    </row>
    <row r="576" spans="1:3">
      <c r="A576" s="137"/>
      <c r="B576" s="142"/>
      <c r="C576" s="142"/>
    </row>
    <row r="577" spans="1:3">
      <c r="A577" s="137"/>
      <c r="B577" s="142"/>
      <c r="C577" s="142"/>
    </row>
    <row r="578" spans="1:3">
      <c r="A578" s="137"/>
      <c r="B578" s="142"/>
      <c r="C578" s="142"/>
    </row>
    <row r="579" spans="1:3">
      <c r="A579" s="137"/>
      <c r="B579" s="142"/>
      <c r="C579" s="142"/>
    </row>
    <row r="580" spans="1:3">
      <c r="A580" s="137"/>
      <c r="B580" s="142"/>
      <c r="C580" s="142"/>
    </row>
    <row r="581" spans="1:3">
      <c r="A581" s="137"/>
      <c r="B581" s="142"/>
      <c r="C581" s="142"/>
    </row>
    <row r="582" spans="1:3">
      <c r="A582" s="137"/>
      <c r="B582" s="142"/>
      <c r="C582" s="142"/>
    </row>
    <row r="583" spans="1:3">
      <c r="A583" s="137"/>
      <c r="B583" s="142"/>
      <c r="C583" s="142"/>
    </row>
    <row r="584" spans="1:3">
      <c r="A584" s="137"/>
      <c r="B584" s="142"/>
      <c r="C584" s="142"/>
    </row>
    <row r="585" spans="1:3">
      <c r="A585" s="137"/>
      <c r="B585" s="142"/>
      <c r="C585" s="142"/>
    </row>
    <row r="586" spans="1:3">
      <c r="A586" s="137"/>
      <c r="B586" s="142"/>
      <c r="C586" s="142"/>
    </row>
    <row r="587" spans="1:3">
      <c r="A587" s="137"/>
      <c r="B587" s="142"/>
      <c r="C587" s="142"/>
    </row>
    <row r="588" spans="1:3">
      <c r="A588" s="137"/>
      <c r="B588" s="142"/>
      <c r="C588" s="142"/>
    </row>
    <row r="589" spans="1:3">
      <c r="A589" s="137"/>
      <c r="B589" s="142"/>
      <c r="C589" s="142"/>
    </row>
    <row r="590" spans="1:3">
      <c r="A590" s="137"/>
      <c r="B590" s="142"/>
      <c r="C590" s="142"/>
    </row>
    <row r="591" spans="1:3">
      <c r="A591" s="137"/>
      <c r="B591" s="142"/>
      <c r="C591" s="142"/>
    </row>
    <row r="592" spans="1:3">
      <c r="A592" s="137"/>
      <c r="B592" s="142"/>
      <c r="C592" s="142"/>
    </row>
    <row r="593" spans="1:3">
      <c r="A593" s="137"/>
      <c r="B593" s="142"/>
      <c r="C593" s="142"/>
    </row>
    <row r="594" spans="1:3">
      <c r="A594" s="137"/>
      <c r="B594" s="142"/>
      <c r="C594" s="142"/>
    </row>
    <row r="595" spans="1:3">
      <c r="A595" s="137"/>
      <c r="B595" s="142"/>
      <c r="C595" s="142"/>
    </row>
    <row r="596" spans="1:3">
      <c r="A596" s="137"/>
      <c r="B596" s="142"/>
      <c r="C596" s="142"/>
    </row>
    <row r="597" spans="1:3">
      <c r="A597" s="137"/>
      <c r="B597" s="142"/>
      <c r="C597" s="142"/>
    </row>
    <row r="598" spans="1:3">
      <c r="A598" s="137"/>
      <c r="B598" s="142"/>
      <c r="C598" s="142"/>
    </row>
    <row r="599" spans="1:3">
      <c r="A599" s="137"/>
      <c r="B599" s="142"/>
      <c r="C599" s="142"/>
    </row>
    <row r="600" spans="1:3">
      <c r="A600" s="137"/>
      <c r="B600" s="142"/>
      <c r="C600" s="142"/>
    </row>
    <row r="601" spans="1:3">
      <c r="A601" s="137"/>
      <c r="B601" s="142"/>
      <c r="C601" s="142"/>
    </row>
    <row r="602" spans="1:3">
      <c r="A602" s="137"/>
      <c r="B602" s="142"/>
      <c r="C602" s="142"/>
    </row>
    <row r="603" spans="1:3">
      <c r="A603" s="137"/>
      <c r="B603" s="142"/>
      <c r="C603" s="142"/>
    </row>
    <row r="604" spans="1:3">
      <c r="A604" s="137"/>
      <c r="B604" s="142"/>
      <c r="C604" s="142"/>
    </row>
    <row r="605" spans="1:3">
      <c r="A605" s="137"/>
      <c r="B605" s="142"/>
      <c r="C605" s="142"/>
    </row>
    <row r="606" spans="1:3">
      <c r="A606" s="137"/>
      <c r="B606" s="142"/>
      <c r="C606" s="142"/>
    </row>
    <row r="607" spans="1:3">
      <c r="A607" s="137"/>
      <c r="B607" s="142"/>
      <c r="C607" s="142"/>
    </row>
    <row r="608" spans="1:3">
      <c r="A608" s="137"/>
      <c r="B608" s="142"/>
      <c r="C608" s="142"/>
    </row>
    <row r="609" spans="1:3">
      <c r="A609" s="137"/>
      <c r="B609" s="142"/>
      <c r="C609" s="142"/>
    </row>
    <row r="610" spans="1:3">
      <c r="A610" s="137"/>
      <c r="B610" s="142"/>
      <c r="C610" s="142"/>
    </row>
    <row r="611" spans="1:3">
      <c r="A611" s="137"/>
      <c r="B611" s="142"/>
      <c r="C611" s="142"/>
    </row>
    <row r="612" spans="1:3">
      <c r="A612" s="137"/>
      <c r="B612" s="142"/>
      <c r="C612" s="142"/>
    </row>
    <row r="613" spans="1:3">
      <c r="A613" s="137"/>
      <c r="B613" s="142"/>
      <c r="C613" s="142"/>
    </row>
    <row r="614" spans="1:3">
      <c r="A614" s="137"/>
      <c r="B614" s="142"/>
      <c r="C614" s="142"/>
    </row>
    <row r="615" spans="1:3">
      <c r="A615" s="137"/>
      <c r="B615" s="142"/>
      <c r="C615" s="142"/>
    </row>
    <row r="616" spans="1:3">
      <c r="A616" s="137"/>
      <c r="B616" s="142"/>
      <c r="C616" s="142"/>
    </row>
    <row r="617" spans="1:3">
      <c r="A617" s="137"/>
      <c r="B617" s="142"/>
      <c r="C617" s="142"/>
    </row>
    <row r="618" spans="1:3">
      <c r="A618" s="137"/>
      <c r="B618" s="142"/>
      <c r="C618" s="142"/>
    </row>
    <row r="619" spans="1:3">
      <c r="A619" s="137"/>
      <c r="B619" s="142"/>
      <c r="C619" s="142"/>
    </row>
    <row r="620" spans="1:3">
      <c r="A620" s="137"/>
      <c r="B620" s="142"/>
      <c r="C620" s="142"/>
    </row>
    <row r="621" spans="1:3">
      <c r="A621" s="137"/>
      <c r="B621" s="142"/>
      <c r="C621" s="142"/>
    </row>
    <row r="622" spans="1:3">
      <c r="A622" s="137"/>
      <c r="B622" s="142"/>
      <c r="C622" s="142"/>
    </row>
    <row r="623" spans="1:3">
      <c r="A623" s="137"/>
      <c r="B623" s="142"/>
      <c r="C623" s="142"/>
    </row>
    <row r="624" spans="1:3">
      <c r="A624" s="137"/>
      <c r="B624" s="142"/>
      <c r="C624" s="142"/>
    </row>
    <row r="625" spans="1:3">
      <c r="A625" s="137"/>
      <c r="B625" s="142"/>
      <c r="C625" s="142"/>
    </row>
    <row r="626" spans="1:3">
      <c r="A626" s="137"/>
      <c r="B626" s="142"/>
      <c r="C626" s="142"/>
    </row>
    <row r="627" spans="1:3">
      <c r="A627" s="137"/>
      <c r="B627" s="142"/>
      <c r="C627" s="142"/>
    </row>
    <row r="628" spans="1:3">
      <c r="A628" s="137"/>
      <c r="B628" s="142"/>
      <c r="C628" s="142"/>
    </row>
    <row r="629" spans="1:3">
      <c r="A629" s="137"/>
      <c r="B629" s="142"/>
      <c r="C629" s="142"/>
    </row>
    <row r="630" spans="1:3">
      <c r="A630" s="137"/>
      <c r="B630" s="142"/>
      <c r="C630" s="142"/>
    </row>
    <row r="631" spans="1:3">
      <c r="A631" s="137"/>
      <c r="B631" s="142"/>
      <c r="C631" s="142"/>
    </row>
    <row r="632" spans="1:3">
      <c r="A632" s="137"/>
      <c r="B632" s="142"/>
      <c r="C632" s="142"/>
    </row>
    <row r="633" spans="1:3">
      <c r="A633" s="137"/>
      <c r="B633" s="142"/>
      <c r="C633" s="142"/>
    </row>
    <row r="634" spans="1:3">
      <c r="A634" s="137"/>
      <c r="B634" s="142"/>
      <c r="C634" s="142"/>
    </row>
    <row r="635" spans="1:3">
      <c r="A635" s="137"/>
      <c r="B635" s="142"/>
      <c r="C635" s="142"/>
    </row>
    <row r="636" spans="1:3">
      <c r="A636" s="137"/>
      <c r="B636" s="142"/>
      <c r="C636" s="142"/>
    </row>
    <row r="637" spans="1:3">
      <c r="A637" s="137"/>
      <c r="B637" s="142"/>
      <c r="C637" s="142"/>
    </row>
    <row r="638" spans="1:3">
      <c r="A638" s="137"/>
      <c r="B638" s="142"/>
      <c r="C638" s="142"/>
    </row>
    <row r="639" spans="1:3">
      <c r="A639" s="137"/>
      <c r="B639" s="142"/>
      <c r="C639" s="142"/>
    </row>
    <row r="640" spans="1:3">
      <c r="A640" s="137"/>
      <c r="B640" s="142"/>
      <c r="C640" s="142"/>
    </row>
    <row r="641" spans="1:3">
      <c r="A641" s="137"/>
      <c r="B641" s="142"/>
      <c r="C641" s="142"/>
    </row>
    <row r="642" spans="1:3">
      <c r="A642" s="137"/>
      <c r="B642" s="142"/>
      <c r="C642" s="142"/>
    </row>
    <row r="643" spans="1:3">
      <c r="A643" s="137"/>
      <c r="B643" s="142"/>
      <c r="C643" s="142"/>
    </row>
    <row r="644" spans="1:3">
      <c r="A644" s="137"/>
      <c r="B644" s="142"/>
      <c r="C644" s="142"/>
    </row>
    <row r="645" spans="1:3">
      <c r="A645" s="137"/>
      <c r="B645" s="142"/>
      <c r="C645" s="142"/>
    </row>
    <row r="646" spans="1:3">
      <c r="A646" s="137"/>
      <c r="B646" s="142"/>
      <c r="C646" s="142"/>
    </row>
    <row r="647" spans="1:3">
      <c r="A647" s="137"/>
      <c r="B647" s="142"/>
      <c r="C647" s="142"/>
    </row>
    <row r="648" spans="1:3">
      <c r="A648" s="137"/>
      <c r="B648" s="142"/>
      <c r="C648" s="142"/>
    </row>
    <row r="649" spans="1:3">
      <c r="A649" s="137"/>
      <c r="B649" s="142"/>
      <c r="C649" s="142"/>
    </row>
    <row r="650" spans="1:3">
      <c r="A650" s="137"/>
      <c r="B650" s="142"/>
      <c r="C650" s="142"/>
    </row>
    <row r="651" spans="1:3">
      <c r="A651" s="137"/>
      <c r="B651" s="142"/>
      <c r="C651" s="142"/>
    </row>
    <row r="652" spans="1:3">
      <c r="A652" s="137"/>
      <c r="B652" s="142"/>
      <c r="C652" s="142"/>
    </row>
    <row r="653" spans="1:3">
      <c r="A653" s="137"/>
      <c r="B653" s="142"/>
      <c r="C653" s="142"/>
    </row>
    <row r="654" spans="1:3">
      <c r="A654" s="137"/>
      <c r="B654" s="142"/>
      <c r="C654" s="142"/>
    </row>
    <row r="655" spans="1:3">
      <c r="A655" s="137"/>
      <c r="B655" s="142"/>
      <c r="C655" s="142"/>
    </row>
    <row r="656" spans="1:3">
      <c r="A656" s="137"/>
      <c r="B656" s="142"/>
      <c r="C656" s="142"/>
    </row>
    <row r="657" spans="1:3">
      <c r="A657" s="137"/>
      <c r="B657" s="142"/>
      <c r="C657" s="142"/>
    </row>
    <row r="658" spans="1:3">
      <c r="A658" s="137"/>
      <c r="B658" s="142"/>
      <c r="C658" s="142"/>
    </row>
    <row r="659" spans="1:3">
      <c r="A659" s="137"/>
      <c r="B659" s="142"/>
      <c r="C659" s="142"/>
    </row>
    <row r="660" spans="1:3">
      <c r="A660" s="137"/>
      <c r="B660" s="142"/>
      <c r="C660" s="142"/>
    </row>
    <row r="661" spans="1:3">
      <c r="A661" s="137"/>
      <c r="B661" s="142"/>
      <c r="C661" s="142"/>
    </row>
    <row r="662" spans="1:3">
      <c r="A662" s="137"/>
      <c r="B662" s="142"/>
      <c r="C662" s="142"/>
    </row>
    <row r="663" spans="1:3">
      <c r="A663" s="137"/>
      <c r="B663" s="142"/>
      <c r="C663" s="142"/>
    </row>
    <row r="664" spans="1:3">
      <c r="A664" s="137"/>
      <c r="B664" s="142"/>
      <c r="C664" s="142"/>
    </row>
    <row r="665" spans="1:3">
      <c r="A665" s="137"/>
      <c r="B665" s="142"/>
      <c r="C665" s="142"/>
    </row>
    <row r="666" spans="1:3">
      <c r="A666" s="137"/>
      <c r="B666" s="142"/>
      <c r="C666" s="142"/>
    </row>
    <row r="667" spans="1:3">
      <c r="A667" s="137"/>
      <c r="B667" s="142"/>
      <c r="C667" s="142"/>
    </row>
    <row r="668" spans="1:3">
      <c r="A668" s="137"/>
      <c r="B668" s="142"/>
      <c r="C668" s="142"/>
    </row>
    <row r="669" spans="1:3">
      <c r="A669" s="137"/>
      <c r="B669" s="142"/>
      <c r="C669" s="142"/>
    </row>
    <row r="670" spans="1:3">
      <c r="A670" s="137"/>
      <c r="B670" s="142"/>
      <c r="C670" s="142"/>
    </row>
    <row r="671" spans="1:3">
      <c r="A671" s="137"/>
      <c r="B671" s="142"/>
      <c r="C671" s="142"/>
    </row>
    <row r="672" spans="1:3">
      <c r="A672" s="137"/>
      <c r="B672" s="142"/>
      <c r="C672" s="142"/>
    </row>
    <row r="673" spans="1:3">
      <c r="A673" s="137"/>
      <c r="B673" s="142"/>
      <c r="C673" s="142"/>
    </row>
    <row r="674" spans="1:3">
      <c r="A674" s="137"/>
      <c r="B674" s="142"/>
      <c r="C674" s="142"/>
    </row>
    <row r="675" spans="1:3">
      <c r="A675" s="137"/>
      <c r="B675" s="142"/>
      <c r="C675" s="142"/>
    </row>
    <row r="676" spans="1:3">
      <c r="A676" s="137"/>
      <c r="B676" s="142"/>
      <c r="C676" s="142"/>
    </row>
    <row r="677" spans="1:3">
      <c r="A677" s="137"/>
      <c r="B677" s="142"/>
      <c r="C677" s="142"/>
    </row>
    <row r="678" spans="1:3">
      <c r="A678" s="137"/>
      <c r="B678" s="142"/>
      <c r="C678" s="142"/>
    </row>
    <row r="679" spans="1:3">
      <c r="A679" s="137"/>
      <c r="B679" s="142"/>
      <c r="C679" s="142"/>
    </row>
    <row r="680" spans="1:3">
      <c r="A680" s="137"/>
      <c r="B680" s="142"/>
      <c r="C680" s="142"/>
    </row>
    <row r="681" spans="1:3">
      <c r="A681" s="137"/>
      <c r="B681" s="142"/>
      <c r="C681" s="142"/>
    </row>
    <row r="682" spans="1:3">
      <c r="A682" s="137"/>
      <c r="B682" s="142"/>
      <c r="C682" s="142"/>
    </row>
    <row r="683" spans="1:3">
      <c r="A683" s="137"/>
      <c r="B683" s="142"/>
      <c r="C683" s="142"/>
    </row>
    <row r="684" spans="1:3">
      <c r="A684" s="137"/>
      <c r="B684" s="142"/>
      <c r="C684" s="142"/>
    </row>
    <row r="685" spans="1:3">
      <c r="A685" s="137"/>
      <c r="B685" s="142"/>
      <c r="C685" s="142"/>
    </row>
    <row r="686" spans="1:3">
      <c r="A686" s="137"/>
      <c r="B686" s="142"/>
      <c r="C686" s="142"/>
    </row>
    <row r="687" spans="1:3">
      <c r="A687" s="137"/>
      <c r="B687" s="142"/>
      <c r="C687" s="142"/>
    </row>
    <row r="688" spans="1:3">
      <c r="A688" s="137"/>
      <c r="B688" s="142"/>
      <c r="C688" s="142"/>
    </row>
    <row r="689" spans="1:3">
      <c r="A689" s="137"/>
      <c r="B689" s="142"/>
      <c r="C689" s="142"/>
    </row>
    <row r="690" spans="1:3">
      <c r="A690" s="137"/>
      <c r="B690" s="142"/>
      <c r="C690" s="142"/>
    </row>
    <row r="691" spans="1:3">
      <c r="A691" s="137"/>
      <c r="B691" s="142"/>
      <c r="C691" s="142"/>
    </row>
    <row r="692" spans="1:3">
      <c r="A692" s="137"/>
      <c r="B692" s="142"/>
      <c r="C692" s="142"/>
    </row>
    <row r="693" spans="1:3">
      <c r="A693" s="137"/>
      <c r="B693" s="142"/>
      <c r="C693" s="142"/>
    </row>
    <row r="694" spans="1:3">
      <c r="A694" s="137"/>
      <c r="B694" s="142"/>
      <c r="C694" s="142"/>
    </row>
    <row r="695" spans="1:3">
      <c r="A695" s="137"/>
      <c r="B695" s="142"/>
      <c r="C695" s="142"/>
    </row>
    <row r="696" spans="1:3">
      <c r="A696" s="137"/>
      <c r="B696" s="142"/>
      <c r="C696" s="142"/>
    </row>
    <row r="697" spans="1:3">
      <c r="A697" s="137"/>
      <c r="B697" s="142"/>
      <c r="C697" s="142"/>
    </row>
    <row r="698" spans="1:3">
      <c r="A698" s="137"/>
      <c r="B698" s="142"/>
      <c r="C698" s="142"/>
    </row>
    <row r="699" spans="1:3">
      <c r="A699" s="137"/>
      <c r="B699" s="142"/>
      <c r="C699" s="142"/>
    </row>
    <row r="700" spans="1:3">
      <c r="A700" s="137"/>
      <c r="B700" s="142"/>
      <c r="C700" s="142"/>
    </row>
    <row r="701" spans="1:3">
      <c r="A701" s="137"/>
      <c r="B701" s="142"/>
      <c r="C701" s="142"/>
    </row>
    <row r="702" spans="1:3">
      <c r="A702" s="137"/>
      <c r="B702" s="142"/>
      <c r="C702" s="142"/>
    </row>
    <row r="703" spans="1:3">
      <c r="A703" s="137"/>
      <c r="B703" s="142"/>
      <c r="C703" s="142"/>
    </row>
    <row r="704" spans="1:3">
      <c r="A704" s="137"/>
      <c r="B704" s="142"/>
      <c r="C704" s="142"/>
    </row>
    <row r="705" spans="1:3">
      <c r="A705" s="137"/>
      <c r="B705" s="142"/>
      <c r="C705" s="142"/>
    </row>
    <row r="706" spans="1:3">
      <c r="A706" s="137"/>
      <c r="B706" s="142"/>
      <c r="C706" s="142"/>
    </row>
    <row r="707" spans="1:3">
      <c r="A707" s="137"/>
      <c r="B707" s="142"/>
      <c r="C707" s="142"/>
    </row>
    <row r="708" spans="1:3">
      <c r="A708" s="137"/>
      <c r="B708" s="142"/>
      <c r="C708" s="142"/>
    </row>
    <row r="709" spans="1:3">
      <c r="A709" s="137"/>
      <c r="B709" s="142"/>
      <c r="C709" s="142"/>
    </row>
    <row r="710" spans="1:3">
      <c r="A710" s="137"/>
      <c r="B710" s="142"/>
      <c r="C710" s="142"/>
    </row>
    <row r="711" spans="1:3">
      <c r="A711" s="137"/>
      <c r="B711" s="142"/>
      <c r="C711" s="142"/>
    </row>
    <row r="712" spans="1:3">
      <c r="A712" s="137"/>
      <c r="B712" s="142"/>
      <c r="C712" s="142"/>
    </row>
    <row r="713" spans="1:3">
      <c r="A713" s="137"/>
      <c r="B713" s="142"/>
      <c r="C713" s="142"/>
    </row>
    <row r="714" spans="1:3">
      <c r="A714" s="137"/>
      <c r="B714" s="142"/>
      <c r="C714" s="142"/>
    </row>
    <row r="715" spans="1:3">
      <c r="A715" s="137"/>
      <c r="B715" s="142"/>
      <c r="C715" s="142"/>
    </row>
    <row r="716" spans="1:3">
      <c r="A716" s="137"/>
      <c r="B716" s="142"/>
      <c r="C716" s="142"/>
    </row>
    <row r="717" spans="1:3">
      <c r="A717" s="137"/>
      <c r="B717" s="142"/>
      <c r="C717" s="142"/>
    </row>
    <row r="718" spans="1:3">
      <c r="A718" s="137"/>
      <c r="B718" s="142"/>
      <c r="C718" s="142"/>
    </row>
    <row r="719" spans="1:3">
      <c r="A719" s="137"/>
      <c r="B719" s="142"/>
      <c r="C719" s="142"/>
    </row>
    <row r="720" spans="1:3">
      <c r="A720" s="137"/>
      <c r="B720" s="142"/>
      <c r="C720" s="142"/>
    </row>
    <row r="721" spans="1:3">
      <c r="A721" s="137"/>
      <c r="B721" s="142"/>
      <c r="C721" s="142"/>
    </row>
    <row r="722" spans="1:3">
      <c r="A722" s="137"/>
      <c r="B722" s="142"/>
      <c r="C722" s="142"/>
    </row>
    <row r="723" spans="1:3">
      <c r="A723" s="137"/>
      <c r="B723" s="142"/>
      <c r="C723" s="142"/>
    </row>
    <row r="724" spans="1:3">
      <c r="A724" s="137"/>
      <c r="B724" s="142"/>
      <c r="C724" s="142"/>
    </row>
    <row r="725" spans="1:3">
      <c r="A725" s="137"/>
      <c r="B725" s="142"/>
      <c r="C725" s="142"/>
    </row>
    <row r="726" spans="1:3">
      <c r="A726" s="137"/>
      <c r="B726" s="142"/>
      <c r="C726" s="142"/>
    </row>
    <row r="727" spans="1:3">
      <c r="A727" s="137"/>
      <c r="B727" s="142"/>
      <c r="C727" s="142"/>
    </row>
    <row r="728" spans="1:3">
      <c r="A728" s="137"/>
      <c r="B728" s="142"/>
      <c r="C728" s="142"/>
    </row>
    <row r="729" spans="1:3">
      <c r="A729" s="137"/>
      <c r="B729" s="142"/>
      <c r="C729" s="142"/>
    </row>
    <row r="730" spans="1:3">
      <c r="A730" s="137"/>
      <c r="B730" s="142"/>
      <c r="C730" s="142"/>
    </row>
    <row r="731" spans="1:3">
      <c r="A731" s="137"/>
      <c r="B731" s="142"/>
      <c r="C731" s="142"/>
    </row>
    <row r="732" spans="1:3">
      <c r="A732" s="137"/>
      <c r="B732" s="142"/>
      <c r="C732" s="142"/>
    </row>
    <row r="733" spans="1:3">
      <c r="A733" s="137"/>
      <c r="B733" s="142"/>
      <c r="C733" s="142"/>
    </row>
    <row r="734" spans="1:3">
      <c r="A734" s="137"/>
      <c r="B734" s="142"/>
      <c r="C734" s="142"/>
    </row>
    <row r="735" spans="1:3">
      <c r="A735" s="137"/>
      <c r="B735" s="142"/>
      <c r="C735" s="142"/>
    </row>
    <row r="736" spans="1:3">
      <c r="A736" s="137"/>
      <c r="B736" s="142"/>
      <c r="C736" s="142"/>
    </row>
    <row r="737" spans="1:3">
      <c r="A737" s="137"/>
      <c r="B737" s="142"/>
      <c r="C737" s="142"/>
    </row>
    <row r="738" spans="1:3">
      <c r="A738" s="137"/>
      <c r="B738" s="142"/>
      <c r="C738" s="142"/>
    </row>
    <row r="739" spans="1:3">
      <c r="A739" s="137"/>
      <c r="B739" s="142"/>
      <c r="C739" s="142"/>
    </row>
    <row r="740" spans="1:3">
      <c r="A740" s="137"/>
      <c r="B740" s="142"/>
      <c r="C740" s="142"/>
    </row>
    <row r="741" spans="1:3">
      <c r="A741" s="137"/>
      <c r="B741" s="142"/>
      <c r="C741" s="142"/>
    </row>
    <row r="742" spans="1:3">
      <c r="A742" s="137"/>
      <c r="B742" s="142"/>
      <c r="C742" s="142"/>
    </row>
    <row r="743" spans="1:3">
      <c r="A743" s="137"/>
      <c r="B743" s="142"/>
      <c r="C743" s="142"/>
    </row>
    <row r="744" spans="1:3">
      <c r="A744" s="137"/>
      <c r="B744" s="142"/>
      <c r="C744" s="142"/>
    </row>
    <row r="745" spans="1:3">
      <c r="A745" s="137"/>
      <c r="B745" s="142"/>
      <c r="C745" s="142"/>
    </row>
    <row r="746" spans="1:3">
      <c r="A746" s="137"/>
      <c r="B746" s="142"/>
      <c r="C746" s="142"/>
    </row>
    <row r="747" spans="1:3">
      <c r="A747" s="137"/>
      <c r="B747" s="142"/>
      <c r="C747" s="142"/>
    </row>
    <row r="748" spans="1:3">
      <c r="A748" s="137"/>
      <c r="B748" s="142"/>
      <c r="C748" s="142"/>
    </row>
    <row r="749" spans="1:3">
      <c r="A749" s="137"/>
      <c r="B749" s="142"/>
      <c r="C749" s="142"/>
    </row>
    <row r="750" spans="1:3">
      <c r="A750" s="137"/>
      <c r="B750" s="142"/>
      <c r="C750" s="142"/>
    </row>
    <row r="751" spans="1:3">
      <c r="A751" s="137"/>
      <c r="B751" s="142"/>
      <c r="C751" s="142"/>
    </row>
    <row r="752" spans="1:3">
      <c r="A752" s="137"/>
      <c r="B752" s="142"/>
      <c r="C752" s="142"/>
    </row>
    <row r="753" spans="1:3">
      <c r="A753" s="137"/>
      <c r="B753" s="142"/>
      <c r="C753" s="142"/>
    </row>
    <row r="754" spans="1:3">
      <c r="A754" s="137"/>
      <c r="B754" s="142"/>
      <c r="C754" s="142"/>
    </row>
    <row r="755" spans="1:3">
      <c r="A755" s="137"/>
      <c r="B755" s="142"/>
      <c r="C755" s="142"/>
    </row>
    <row r="756" spans="1:3">
      <c r="A756" s="137"/>
      <c r="B756" s="142"/>
      <c r="C756" s="142"/>
    </row>
    <row r="757" spans="1:3">
      <c r="A757" s="138"/>
      <c r="B757" s="143"/>
      <c r="C757" s="143"/>
    </row>
    <row r="758" spans="1:3">
      <c r="A758" s="138"/>
      <c r="B758" s="143"/>
      <c r="C758" s="143"/>
    </row>
    <row r="759" spans="1:3">
      <c r="A759" s="138"/>
      <c r="B759" s="143"/>
      <c r="C759" s="143"/>
    </row>
    <row r="760" spans="1:3">
      <c r="A760" s="138"/>
      <c r="B760" s="143"/>
      <c r="C760" s="143"/>
    </row>
    <row r="761" spans="1:3">
      <c r="A761" s="138"/>
      <c r="B761" s="143"/>
      <c r="C761" s="143"/>
    </row>
    <row r="762" spans="1:3">
      <c r="A762" s="138"/>
      <c r="B762" s="143"/>
      <c r="C762" s="143"/>
    </row>
    <row r="763" spans="1:3">
      <c r="A763" s="138"/>
      <c r="B763" s="143"/>
      <c r="C763" s="143"/>
    </row>
    <row r="764" spans="1:3">
      <c r="A764" s="138"/>
      <c r="B764" s="143"/>
      <c r="C764" s="143"/>
    </row>
    <row r="765" spans="1:3">
      <c r="A765" s="138"/>
      <c r="B765" s="143"/>
      <c r="C765" s="143"/>
    </row>
    <row r="766" spans="1:3">
      <c r="A766" s="138"/>
      <c r="B766" s="143"/>
      <c r="C766" s="143"/>
    </row>
    <row r="767" spans="1:3">
      <c r="A767" s="138"/>
      <c r="B767" s="143"/>
      <c r="C767" s="143"/>
    </row>
    <row r="768" spans="1:3">
      <c r="A768" s="138"/>
      <c r="B768" s="143"/>
      <c r="C768" s="143"/>
    </row>
    <row r="769" spans="1:3">
      <c r="A769" s="138"/>
      <c r="B769" s="143"/>
      <c r="C769" s="143"/>
    </row>
    <row r="770" spans="1:3">
      <c r="A770" s="138"/>
      <c r="B770" s="143"/>
      <c r="C770" s="143"/>
    </row>
    <row r="771" spans="1:3">
      <c r="A771" s="138"/>
      <c r="B771" s="143"/>
      <c r="C771" s="143"/>
    </row>
    <row r="772" spans="1:3">
      <c r="A772" s="138"/>
      <c r="B772" s="143"/>
      <c r="C772" s="143"/>
    </row>
    <row r="773" spans="1:3">
      <c r="A773" s="138"/>
      <c r="B773" s="143"/>
      <c r="C773" s="143"/>
    </row>
    <row r="774" spans="1:3">
      <c r="A774" s="138"/>
      <c r="B774" s="143"/>
      <c r="C774" s="143"/>
    </row>
    <row r="775" spans="1:3">
      <c r="A775" s="138"/>
      <c r="B775" s="143"/>
      <c r="C775" s="143"/>
    </row>
    <row r="776" spans="1:3">
      <c r="A776" s="138"/>
      <c r="B776" s="143"/>
      <c r="C776" s="143"/>
    </row>
    <row r="777" spans="1:3">
      <c r="A777" s="138"/>
      <c r="B777" s="143"/>
      <c r="C777" s="143"/>
    </row>
    <row r="778" spans="1:3">
      <c r="A778" s="138"/>
      <c r="B778" s="143"/>
      <c r="C778" s="143"/>
    </row>
    <row r="779" spans="1:3">
      <c r="A779" s="138"/>
      <c r="B779" s="143"/>
      <c r="C779" s="143"/>
    </row>
    <row r="780" spans="1:3">
      <c r="A780" s="138"/>
      <c r="B780" s="143"/>
      <c r="C780" s="143"/>
    </row>
    <row r="781" spans="1:3">
      <c r="A781" s="138"/>
      <c r="B781" s="143"/>
      <c r="C781" s="143"/>
    </row>
    <row r="782" spans="1:3">
      <c r="A782" s="138"/>
      <c r="B782" s="143"/>
      <c r="C782" s="143"/>
    </row>
    <row r="783" spans="1:3">
      <c r="A783" s="138"/>
      <c r="B783" s="143"/>
      <c r="C783" s="143"/>
    </row>
    <row r="784" spans="1:3">
      <c r="A784" s="138"/>
      <c r="B784" s="143"/>
      <c r="C784" s="143"/>
    </row>
    <row r="785" spans="1:3">
      <c r="A785" s="138"/>
      <c r="B785" s="143"/>
      <c r="C785" s="143"/>
    </row>
    <row r="786" spans="1:3">
      <c r="A786" s="138"/>
      <c r="B786" s="143"/>
      <c r="C786" s="143"/>
    </row>
    <row r="787" spans="1:3">
      <c r="A787" s="138"/>
      <c r="B787" s="143"/>
      <c r="C787" s="143"/>
    </row>
    <row r="788" spans="1:3">
      <c r="A788" s="138"/>
      <c r="B788" s="143"/>
      <c r="C788" s="143"/>
    </row>
    <row r="789" spans="1:3">
      <c r="A789" s="138"/>
      <c r="B789" s="143"/>
      <c r="C789" s="143"/>
    </row>
    <row r="790" spans="1:3">
      <c r="A790" s="138"/>
      <c r="B790" s="143"/>
      <c r="C790" s="143"/>
    </row>
    <row r="791" spans="1:3">
      <c r="A791" s="138"/>
      <c r="B791" s="143"/>
      <c r="C791" s="143"/>
    </row>
    <row r="792" spans="1:3">
      <c r="A792" s="138"/>
      <c r="B792" s="143"/>
      <c r="C792" s="143"/>
    </row>
    <row r="793" spans="1:3">
      <c r="A793" s="138"/>
      <c r="B793" s="143"/>
      <c r="C793" s="143"/>
    </row>
    <row r="794" spans="1:3">
      <c r="A794" s="138"/>
      <c r="B794" s="143"/>
      <c r="C794" s="143"/>
    </row>
    <row r="795" spans="1:3">
      <c r="A795" s="138"/>
      <c r="B795" s="143"/>
      <c r="C795" s="143"/>
    </row>
    <row r="796" spans="1:3">
      <c r="A796" s="138"/>
      <c r="B796" s="143"/>
      <c r="C796" s="143"/>
    </row>
    <row r="797" spans="1:3">
      <c r="A797" s="138"/>
      <c r="B797" s="143"/>
      <c r="C797" s="143"/>
    </row>
    <row r="798" spans="1:3">
      <c r="A798" s="138"/>
      <c r="B798" s="143"/>
      <c r="C798" s="143"/>
    </row>
    <row r="799" spans="1:3">
      <c r="A799" s="138"/>
      <c r="B799" s="143"/>
      <c r="C799" s="143"/>
    </row>
    <row r="800" spans="1:3">
      <c r="A800" s="138"/>
      <c r="B800" s="143"/>
      <c r="C800" s="143"/>
    </row>
    <row r="801" spans="1:3">
      <c r="A801" s="138"/>
      <c r="B801" s="143"/>
      <c r="C801" s="143"/>
    </row>
    <row r="802" spans="1:3">
      <c r="A802" s="138"/>
      <c r="B802" s="143"/>
      <c r="C802" s="143"/>
    </row>
    <row r="803" spans="1:3">
      <c r="A803" s="138"/>
      <c r="B803" s="143"/>
      <c r="C803" s="143"/>
    </row>
    <row r="804" spans="1:3">
      <c r="A804" s="138"/>
      <c r="B804" s="143"/>
      <c r="C804" s="143"/>
    </row>
    <row r="805" spans="1:3">
      <c r="A805" s="138"/>
      <c r="B805" s="143"/>
      <c r="C805" s="143"/>
    </row>
    <row r="806" spans="1:3">
      <c r="A806" s="138"/>
      <c r="B806" s="143"/>
      <c r="C806" s="143"/>
    </row>
    <row r="807" spans="1:3">
      <c r="A807" s="138"/>
      <c r="B807" s="143"/>
      <c r="C807" s="143"/>
    </row>
    <row r="808" spans="1:3">
      <c r="A808" s="138"/>
      <c r="B808" s="143"/>
      <c r="C808" s="143"/>
    </row>
    <row r="809" spans="1:3">
      <c r="A809" s="138"/>
      <c r="B809" s="143"/>
      <c r="C809" s="143"/>
    </row>
    <row r="810" spans="1:3">
      <c r="A810" s="138"/>
      <c r="B810" s="143"/>
      <c r="C810" s="143"/>
    </row>
    <row r="811" spans="1:3">
      <c r="A811" s="138"/>
      <c r="B811" s="143"/>
      <c r="C811" s="143"/>
    </row>
    <row r="812" spans="1:3">
      <c r="A812" s="138"/>
      <c r="B812" s="143"/>
      <c r="C812" s="143"/>
    </row>
    <row r="813" spans="1:3">
      <c r="A813" s="138"/>
      <c r="B813" s="143"/>
      <c r="C813" s="143"/>
    </row>
    <row r="814" spans="1:3">
      <c r="A814" s="138"/>
      <c r="B814" s="143"/>
      <c r="C814" s="143"/>
    </row>
    <row r="815" spans="1:3">
      <c r="A815" s="138"/>
      <c r="B815" s="143"/>
      <c r="C815" s="143"/>
    </row>
    <row r="816" spans="1:3">
      <c r="A816" s="138"/>
      <c r="B816" s="143"/>
      <c r="C816" s="143"/>
    </row>
    <row r="817" spans="1:3">
      <c r="A817" s="138"/>
      <c r="B817" s="143"/>
      <c r="C817" s="143"/>
    </row>
    <row r="818" spans="1:3">
      <c r="A818" s="138"/>
      <c r="B818" s="143"/>
      <c r="C818" s="143"/>
    </row>
    <row r="819" spans="1:3">
      <c r="A819" s="138"/>
      <c r="B819" s="143"/>
      <c r="C819" s="143"/>
    </row>
    <row r="820" spans="1:3">
      <c r="A820" s="138"/>
      <c r="B820" s="143"/>
      <c r="C820" s="143"/>
    </row>
    <row r="821" spans="1:3">
      <c r="A821" s="138"/>
      <c r="B821" s="143"/>
      <c r="C821" s="143"/>
    </row>
    <row r="822" spans="1:3">
      <c r="A822" s="138"/>
      <c r="B822" s="143"/>
      <c r="C822" s="143"/>
    </row>
    <row r="823" spans="1:3">
      <c r="A823" s="138"/>
      <c r="B823" s="143"/>
      <c r="C823" s="143"/>
    </row>
    <row r="824" spans="1:3">
      <c r="A824" s="138"/>
      <c r="B824" s="143"/>
      <c r="C824" s="143"/>
    </row>
    <row r="825" spans="1:3">
      <c r="A825" s="138"/>
      <c r="B825" s="143"/>
      <c r="C825" s="143"/>
    </row>
    <row r="826" spans="1:3">
      <c r="A826" s="138"/>
      <c r="B826" s="143"/>
      <c r="C826" s="143"/>
    </row>
    <row r="827" spans="1:3">
      <c r="A827" s="138"/>
      <c r="B827" s="143"/>
      <c r="C827" s="143"/>
    </row>
    <row r="828" spans="1:3">
      <c r="A828" s="138"/>
      <c r="B828" s="143"/>
      <c r="C828" s="143"/>
    </row>
    <row r="829" spans="1:3">
      <c r="A829" s="138"/>
      <c r="B829" s="143"/>
      <c r="C829" s="143"/>
    </row>
    <row r="830" spans="1:3">
      <c r="A830" s="138"/>
      <c r="B830" s="143"/>
      <c r="C830" s="143"/>
    </row>
    <row r="831" spans="1:3">
      <c r="A831" s="138"/>
      <c r="B831" s="143"/>
      <c r="C831" s="143"/>
    </row>
    <row r="832" spans="1:3">
      <c r="A832" s="138"/>
      <c r="B832" s="143"/>
      <c r="C832" s="143"/>
    </row>
    <row r="833" spans="1:3">
      <c r="A833" s="138"/>
      <c r="B833" s="143"/>
      <c r="C833" s="143"/>
    </row>
    <row r="834" spans="1:3">
      <c r="A834" s="138"/>
      <c r="B834" s="143"/>
      <c r="C834" s="143"/>
    </row>
    <row r="835" spans="1:3">
      <c r="A835" s="138"/>
      <c r="B835" s="143"/>
      <c r="C835" s="143"/>
    </row>
    <row r="836" spans="1:3">
      <c r="A836" s="138"/>
      <c r="B836" s="143"/>
      <c r="C836" s="143"/>
    </row>
    <row r="837" spans="1:3">
      <c r="A837" s="138"/>
      <c r="B837" s="143"/>
      <c r="C837" s="143"/>
    </row>
    <row r="838" spans="1:3">
      <c r="A838" s="138"/>
      <c r="B838" s="143"/>
      <c r="C838" s="143"/>
    </row>
    <row r="839" spans="1:3">
      <c r="A839" s="138"/>
      <c r="B839" s="143"/>
      <c r="C839" s="143"/>
    </row>
    <row r="840" spans="1:3">
      <c r="A840" s="138"/>
      <c r="B840" s="143"/>
      <c r="C840" s="143"/>
    </row>
    <row r="841" spans="1:3">
      <c r="A841" s="138"/>
      <c r="B841" s="143"/>
      <c r="C841" s="143"/>
    </row>
    <row r="842" spans="1:3">
      <c r="A842" s="138"/>
      <c r="B842" s="143"/>
      <c r="C842" s="143"/>
    </row>
    <row r="843" spans="1:3">
      <c r="A843" s="138"/>
      <c r="B843" s="143"/>
      <c r="C843" s="143"/>
    </row>
    <row r="844" spans="1:3">
      <c r="A844" s="138"/>
      <c r="B844" s="143"/>
      <c r="C844" s="143"/>
    </row>
    <row r="845" spans="1:3">
      <c r="A845" s="138"/>
      <c r="B845" s="143"/>
      <c r="C845" s="143"/>
    </row>
    <row r="846" spans="1:3">
      <c r="A846" s="138"/>
      <c r="B846" s="143"/>
      <c r="C846" s="143"/>
    </row>
    <row r="847" spans="1:3">
      <c r="A847" s="138"/>
      <c r="B847" s="143"/>
      <c r="C847" s="143"/>
    </row>
    <row r="848" spans="1:3">
      <c r="A848" s="138"/>
      <c r="B848" s="143"/>
      <c r="C848" s="143"/>
    </row>
    <row r="849" spans="1:3">
      <c r="A849" s="138"/>
      <c r="B849" s="143"/>
      <c r="C849" s="143"/>
    </row>
    <row r="850" spans="1:3">
      <c r="A850" s="138"/>
      <c r="B850" s="143"/>
      <c r="C850" s="143"/>
    </row>
    <row r="851" spans="1:3">
      <c r="A851" s="138"/>
      <c r="B851" s="143"/>
      <c r="C851" s="143"/>
    </row>
    <row r="852" spans="1:3">
      <c r="A852" s="138"/>
      <c r="B852" s="143"/>
      <c r="C852" s="143"/>
    </row>
    <row r="853" spans="1:3">
      <c r="A853" s="138"/>
      <c r="B853" s="143"/>
      <c r="C853" s="143"/>
    </row>
    <row r="854" spans="1:3">
      <c r="A854" s="138"/>
      <c r="B854" s="143"/>
      <c r="C854" s="143"/>
    </row>
    <row r="855" spans="1:3">
      <c r="A855" s="138"/>
      <c r="B855" s="143"/>
      <c r="C855" s="143"/>
    </row>
    <row r="856" spans="1:3">
      <c r="A856" s="138"/>
      <c r="B856" s="143"/>
      <c r="C856" s="143"/>
    </row>
    <row r="857" spans="1:3">
      <c r="A857" s="138"/>
      <c r="B857" s="143"/>
      <c r="C857" s="143"/>
    </row>
    <row r="858" spans="1:3">
      <c r="A858" s="138"/>
      <c r="B858" s="143"/>
      <c r="C858" s="143"/>
    </row>
    <row r="859" spans="1:3">
      <c r="A859" s="138"/>
      <c r="B859" s="143"/>
      <c r="C859" s="143"/>
    </row>
    <row r="860" spans="1:3">
      <c r="A860" s="138"/>
      <c r="B860" s="143"/>
      <c r="C860" s="143"/>
    </row>
    <row r="861" spans="1:3">
      <c r="A861" s="138"/>
      <c r="B861" s="143"/>
      <c r="C861" s="143"/>
    </row>
    <row r="862" spans="1:3">
      <c r="A862" s="138"/>
      <c r="B862" s="143"/>
      <c r="C862" s="143"/>
    </row>
    <row r="863" spans="1:3">
      <c r="A863" s="138"/>
      <c r="B863" s="143"/>
      <c r="C863" s="143"/>
    </row>
    <row r="864" spans="1:3">
      <c r="A864" s="138"/>
      <c r="B864" s="143"/>
      <c r="C864" s="143"/>
    </row>
    <row r="865" spans="1:3">
      <c r="A865" s="138"/>
      <c r="B865" s="143"/>
      <c r="C865" s="143"/>
    </row>
    <row r="866" spans="1:3">
      <c r="A866" s="138"/>
      <c r="B866" s="143"/>
      <c r="C866" s="143"/>
    </row>
    <row r="867" spans="1:3">
      <c r="A867" s="138"/>
      <c r="B867" s="143"/>
      <c r="C867" s="143"/>
    </row>
    <row r="868" spans="1:3">
      <c r="A868" s="138"/>
      <c r="B868" s="143"/>
      <c r="C868" s="143"/>
    </row>
    <row r="869" spans="1:3">
      <c r="A869" s="138"/>
      <c r="B869" s="143"/>
      <c r="C869" s="143"/>
    </row>
    <row r="870" spans="1:3">
      <c r="A870" s="138"/>
      <c r="B870" s="143"/>
      <c r="C870" s="143"/>
    </row>
    <row r="871" spans="1:3">
      <c r="A871" s="138"/>
      <c r="B871" s="143"/>
      <c r="C871" s="143"/>
    </row>
    <row r="872" spans="1:3">
      <c r="A872" s="138"/>
      <c r="B872" s="143"/>
      <c r="C872" s="143"/>
    </row>
    <row r="873" spans="1:3">
      <c r="A873" s="138"/>
      <c r="B873" s="143"/>
      <c r="C873" s="143"/>
    </row>
    <row r="874" spans="1:3">
      <c r="A874" s="138"/>
      <c r="B874" s="143"/>
      <c r="C874" s="143"/>
    </row>
    <row r="875" spans="1:3">
      <c r="A875" s="138"/>
      <c r="B875" s="143"/>
      <c r="C875" s="143"/>
    </row>
    <row r="876" spans="1:3">
      <c r="A876" s="138"/>
      <c r="B876" s="143"/>
      <c r="C876" s="143"/>
    </row>
    <row r="877" spans="1:3">
      <c r="A877" s="138"/>
      <c r="B877" s="143"/>
      <c r="C877" s="143"/>
    </row>
    <row r="878" spans="1:3">
      <c r="A878" s="138"/>
      <c r="B878" s="143"/>
      <c r="C878" s="143"/>
    </row>
    <row r="879" spans="1:3">
      <c r="A879" s="138"/>
      <c r="B879" s="143"/>
      <c r="C879" s="143"/>
    </row>
    <row r="880" spans="1:3">
      <c r="A880" s="138"/>
      <c r="B880" s="143"/>
      <c r="C880" s="143"/>
    </row>
    <row r="881" spans="1:3">
      <c r="A881" s="138"/>
      <c r="B881" s="143"/>
      <c r="C881" s="143"/>
    </row>
    <row r="882" spans="1:3">
      <c r="A882" s="138"/>
      <c r="B882" s="143"/>
      <c r="C882" s="143"/>
    </row>
    <row r="883" spans="1:3">
      <c r="A883" s="138"/>
      <c r="B883" s="143"/>
      <c r="C883" s="143"/>
    </row>
    <row r="884" spans="1:3">
      <c r="A884" s="138"/>
      <c r="B884" s="143"/>
      <c r="C884" s="143"/>
    </row>
    <row r="885" spans="1:3">
      <c r="A885" s="138"/>
      <c r="B885" s="143"/>
      <c r="C885" s="143"/>
    </row>
    <row r="886" spans="1:3">
      <c r="A886" s="138"/>
      <c r="B886" s="143"/>
      <c r="C886" s="143"/>
    </row>
    <row r="887" spans="1:3">
      <c r="A887" s="138"/>
      <c r="B887" s="143"/>
      <c r="C887" s="143"/>
    </row>
    <row r="888" spans="1:3">
      <c r="A888" s="138"/>
      <c r="B888" s="143"/>
      <c r="C888" s="143"/>
    </row>
    <row r="889" spans="1:3">
      <c r="A889" s="138"/>
      <c r="B889" s="143"/>
      <c r="C889" s="143"/>
    </row>
    <row r="890" spans="1:3">
      <c r="A890" s="138"/>
      <c r="B890" s="143"/>
      <c r="C890" s="143"/>
    </row>
    <row r="891" spans="1:3">
      <c r="A891" s="138"/>
      <c r="B891" s="143"/>
      <c r="C891" s="143"/>
    </row>
    <row r="892" spans="1:3">
      <c r="A892" s="138"/>
      <c r="B892" s="143"/>
      <c r="C892" s="143"/>
    </row>
    <row r="893" spans="1:3">
      <c r="A893" s="138"/>
      <c r="B893" s="143"/>
      <c r="C893" s="143"/>
    </row>
    <row r="894" spans="1:3">
      <c r="A894" s="138"/>
      <c r="B894" s="143"/>
      <c r="C894" s="143"/>
    </row>
    <row r="895" spans="1:3">
      <c r="A895" s="138"/>
      <c r="B895" s="143"/>
      <c r="C895" s="143"/>
    </row>
    <row r="896" spans="1:3">
      <c r="A896" s="138"/>
      <c r="B896" s="143"/>
      <c r="C896" s="143"/>
    </row>
    <row r="897" spans="1:3">
      <c r="A897" s="138"/>
      <c r="B897" s="143"/>
      <c r="C897" s="143"/>
    </row>
    <row r="898" spans="1:3">
      <c r="A898" s="138"/>
      <c r="B898" s="143"/>
      <c r="C898" s="143"/>
    </row>
    <row r="899" spans="1:3">
      <c r="A899" s="138"/>
      <c r="B899" s="143"/>
      <c r="C899" s="143"/>
    </row>
    <row r="900" spans="1:3">
      <c r="A900" s="138"/>
      <c r="B900" s="143"/>
      <c r="C900" s="143"/>
    </row>
    <row r="901" spans="1:3">
      <c r="A901" s="138"/>
      <c r="B901" s="143"/>
      <c r="C901" s="143"/>
    </row>
    <row r="902" spans="1:3">
      <c r="A902" s="138"/>
      <c r="B902" s="143"/>
      <c r="C902" s="143"/>
    </row>
    <row r="903" spans="1:3">
      <c r="A903" s="138"/>
      <c r="B903" s="143"/>
      <c r="C903" s="143"/>
    </row>
    <row r="904" spans="1:3">
      <c r="A904" s="138"/>
      <c r="B904" s="143"/>
      <c r="C904" s="143"/>
    </row>
    <row r="905" spans="1:3">
      <c r="A905" s="138"/>
      <c r="B905" s="143"/>
      <c r="C905" s="143"/>
    </row>
    <row r="906" spans="1:3">
      <c r="A906" s="138"/>
      <c r="B906" s="143"/>
      <c r="C906" s="143"/>
    </row>
    <row r="907" spans="1:3">
      <c r="A907" s="138"/>
      <c r="B907" s="143"/>
      <c r="C907" s="143"/>
    </row>
    <row r="908" spans="1:3">
      <c r="A908" s="138"/>
      <c r="B908" s="143"/>
      <c r="C908" s="143"/>
    </row>
    <row r="909" spans="1:3">
      <c r="A909" s="138"/>
      <c r="B909" s="143"/>
      <c r="C909" s="143"/>
    </row>
    <row r="910" spans="1:3">
      <c r="A910" s="138"/>
      <c r="B910" s="143"/>
      <c r="C910" s="143"/>
    </row>
    <row r="911" spans="1:3">
      <c r="A911" s="138"/>
      <c r="B911" s="143"/>
      <c r="C911" s="143"/>
    </row>
    <row r="912" spans="1:3">
      <c r="A912" s="138"/>
      <c r="B912" s="143"/>
      <c r="C912" s="143"/>
    </row>
    <row r="913" spans="1:3">
      <c r="A913" s="138"/>
      <c r="B913" s="143"/>
      <c r="C913" s="143"/>
    </row>
    <row r="914" spans="1:3">
      <c r="A914" s="138"/>
      <c r="B914" s="143"/>
      <c r="C914" s="143"/>
    </row>
    <row r="915" spans="1:3">
      <c r="A915" s="138"/>
      <c r="B915" s="143"/>
      <c r="C915" s="143"/>
    </row>
    <row r="916" spans="1:3">
      <c r="A916" s="138"/>
      <c r="B916" s="143"/>
      <c r="C916" s="143"/>
    </row>
    <row r="917" spans="1:3">
      <c r="A917" s="138"/>
      <c r="B917" s="143"/>
      <c r="C917" s="143"/>
    </row>
    <row r="918" spans="1:3">
      <c r="A918" s="138"/>
      <c r="B918" s="143"/>
      <c r="C918" s="143"/>
    </row>
    <row r="919" spans="1:3">
      <c r="A919" s="138"/>
      <c r="B919" s="143"/>
      <c r="C919" s="143"/>
    </row>
    <row r="920" spans="1:3">
      <c r="A920" s="138"/>
      <c r="B920" s="143"/>
      <c r="C920" s="143"/>
    </row>
    <row r="921" spans="1:3">
      <c r="A921" s="138"/>
      <c r="B921" s="143"/>
      <c r="C921" s="143"/>
    </row>
    <row r="922" spans="1:3">
      <c r="A922" s="138"/>
      <c r="B922" s="143"/>
      <c r="C922" s="143"/>
    </row>
    <row r="923" spans="1:3">
      <c r="A923" s="138"/>
      <c r="B923" s="143"/>
      <c r="C923" s="143"/>
    </row>
    <row r="924" spans="1:3">
      <c r="A924" s="138"/>
      <c r="B924" s="143"/>
      <c r="C924" s="143"/>
    </row>
    <row r="925" spans="1:3">
      <c r="A925" s="138"/>
      <c r="B925" s="143"/>
      <c r="C925" s="143"/>
    </row>
    <row r="926" spans="1:3">
      <c r="A926" s="138"/>
      <c r="B926" s="143"/>
      <c r="C926" s="143"/>
    </row>
    <row r="927" spans="1:3">
      <c r="A927" s="138"/>
      <c r="B927" s="143"/>
      <c r="C927" s="143"/>
    </row>
    <row r="928" spans="1:3">
      <c r="A928" s="138"/>
      <c r="B928" s="143"/>
      <c r="C928" s="143"/>
    </row>
    <row r="929" spans="1:3">
      <c r="A929" s="138"/>
      <c r="B929" s="143"/>
      <c r="C929" s="143"/>
    </row>
    <row r="930" spans="1:3">
      <c r="A930" s="138"/>
      <c r="B930" s="143"/>
      <c r="C930" s="143"/>
    </row>
    <row r="931" spans="1:3">
      <c r="A931" s="138"/>
      <c r="B931" s="143"/>
      <c r="C931" s="143"/>
    </row>
    <row r="932" spans="1:3">
      <c r="A932" s="138"/>
      <c r="B932" s="143"/>
      <c r="C932" s="143"/>
    </row>
    <row r="933" spans="1:3">
      <c r="A933" s="138"/>
      <c r="B933" s="143"/>
      <c r="C933" s="143"/>
    </row>
    <row r="934" spans="1:3">
      <c r="A934" s="138"/>
      <c r="B934" s="143"/>
      <c r="C934" s="143"/>
    </row>
    <row r="935" spans="1:3">
      <c r="A935" s="138"/>
      <c r="B935" s="143"/>
      <c r="C935" s="143"/>
    </row>
    <row r="936" spans="1:3">
      <c r="A936" s="138"/>
      <c r="B936" s="143"/>
      <c r="C936" s="143"/>
    </row>
    <row r="937" spans="1:3">
      <c r="A937" s="138"/>
      <c r="B937" s="143"/>
      <c r="C937" s="143"/>
    </row>
    <row r="938" spans="1:3">
      <c r="A938" s="138"/>
      <c r="B938" s="143"/>
      <c r="C938" s="143"/>
    </row>
    <row r="939" spans="1:3">
      <c r="A939" s="138"/>
      <c r="B939" s="143"/>
      <c r="C939" s="143"/>
    </row>
    <row r="940" spans="1:3">
      <c r="A940" s="138"/>
      <c r="B940" s="143"/>
      <c r="C940" s="143"/>
    </row>
    <row r="941" spans="1:3">
      <c r="A941" s="138"/>
      <c r="B941" s="143"/>
      <c r="C941" s="143"/>
    </row>
    <row r="942" spans="1:3">
      <c r="A942" s="138"/>
      <c r="B942" s="143"/>
      <c r="C942" s="143"/>
    </row>
    <row r="943" spans="1:3">
      <c r="A943" s="138"/>
      <c r="B943" s="143"/>
      <c r="C943" s="143"/>
    </row>
    <row r="944" spans="1:3">
      <c r="A944" s="138"/>
      <c r="B944" s="143"/>
      <c r="C944" s="143"/>
    </row>
    <row r="945" spans="1:3">
      <c r="A945" s="138"/>
      <c r="B945" s="143"/>
      <c r="C945" s="143"/>
    </row>
    <row r="946" spans="1:3">
      <c r="A946" s="138"/>
      <c r="B946" s="143"/>
      <c r="C946" s="143"/>
    </row>
    <row r="947" spans="1:3">
      <c r="A947" s="138"/>
      <c r="B947" s="143"/>
      <c r="C947" s="143"/>
    </row>
    <row r="948" spans="1:3">
      <c r="A948" s="138"/>
      <c r="B948" s="143"/>
      <c r="C948" s="143"/>
    </row>
    <row r="949" spans="1:3">
      <c r="A949" s="138"/>
      <c r="B949" s="143"/>
      <c r="C949" s="143"/>
    </row>
    <row r="950" spans="1:3">
      <c r="A950" s="138"/>
      <c r="B950" s="143"/>
      <c r="C950" s="143"/>
    </row>
    <row r="951" spans="1:3">
      <c r="A951" s="138"/>
      <c r="B951" s="143"/>
      <c r="C951" s="143"/>
    </row>
    <row r="952" spans="1:3">
      <c r="A952" s="138"/>
      <c r="B952" s="143"/>
      <c r="C952" s="143"/>
    </row>
    <row r="953" spans="1:3">
      <c r="A953" s="138"/>
      <c r="B953" s="143"/>
      <c r="C953" s="143"/>
    </row>
    <row r="954" spans="1:3">
      <c r="A954" s="138"/>
      <c r="B954" s="143"/>
      <c r="C954" s="143"/>
    </row>
    <row r="955" spans="1:3">
      <c r="A955" s="138"/>
      <c r="B955" s="143"/>
      <c r="C955" s="143"/>
    </row>
    <row r="956" spans="1:3">
      <c r="A956" s="138"/>
      <c r="B956" s="143"/>
      <c r="C956" s="143"/>
    </row>
    <row r="957" spans="1:3">
      <c r="A957" s="138"/>
      <c r="B957" s="143"/>
      <c r="C957" s="143"/>
    </row>
    <row r="958" spans="1:3">
      <c r="A958" s="138"/>
      <c r="B958" s="143"/>
      <c r="C958" s="143"/>
    </row>
    <row r="959" spans="1:3">
      <c r="A959" s="138"/>
      <c r="B959" s="143"/>
      <c r="C959" s="143"/>
    </row>
    <row r="960" spans="1:3">
      <c r="A960" s="138"/>
      <c r="B960" s="143"/>
      <c r="C960" s="143"/>
    </row>
    <row r="961" spans="1:3">
      <c r="A961" s="138"/>
      <c r="B961" s="143"/>
      <c r="C961" s="143"/>
    </row>
    <row r="962" spans="1:3">
      <c r="A962" s="138"/>
      <c r="B962" s="143"/>
      <c r="C962" s="143"/>
    </row>
    <row r="963" spans="1:3">
      <c r="A963" s="138"/>
      <c r="B963" s="143"/>
      <c r="C963" s="143"/>
    </row>
    <row r="964" spans="1:3">
      <c r="A964" s="138"/>
      <c r="B964" s="143"/>
      <c r="C964" s="143"/>
    </row>
    <row r="965" spans="1:3">
      <c r="A965" s="138"/>
      <c r="B965" s="143"/>
      <c r="C965" s="143"/>
    </row>
    <row r="966" spans="1:3">
      <c r="A966" s="138"/>
      <c r="B966" s="143"/>
      <c r="C966" s="143"/>
    </row>
    <row r="967" spans="1:3">
      <c r="A967" s="138"/>
      <c r="B967" s="143"/>
      <c r="C967" s="143"/>
    </row>
    <row r="968" spans="1:3">
      <c r="A968" s="138"/>
      <c r="B968" s="143"/>
      <c r="C968" s="143"/>
    </row>
    <row r="969" spans="1:3">
      <c r="A969" s="138"/>
      <c r="B969" s="143"/>
      <c r="C969" s="143"/>
    </row>
    <row r="970" spans="1:3">
      <c r="A970" s="138"/>
      <c r="B970" s="143"/>
      <c r="C970" s="143"/>
    </row>
    <row r="971" spans="1:3">
      <c r="A971" s="138"/>
      <c r="B971" s="143"/>
      <c r="C971" s="143"/>
    </row>
    <row r="972" spans="1:3">
      <c r="A972" s="138"/>
      <c r="B972" s="143"/>
      <c r="C972" s="143"/>
    </row>
    <row r="973" spans="1:3">
      <c r="A973" s="138"/>
      <c r="B973" s="143"/>
      <c r="C973" s="143"/>
    </row>
    <row r="974" spans="1:3">
      <c r="A974" s="138"/>
      <c r="B974" s="143"/>
      <c r="C974" s="143"/>
    </row>
    <row r="975" spans="1:3">
      <c r="A975" s="138"/>
      <c r="B975" s="143"/>
      <c r="C975" s="143"/>
    </row>
    <row r="976" spans="1:3">
      <c r="A976" s="138"/>
      <c r="B976" s="143"/>
      <c r="C976" s="143"/>
    </row>
    <row r="977" spans="1:3">
      <c r="A977" s="138"/>
      <c r="B977" s="143"/>
      <c r="C977" s="143"/>
    </row>
    <row r="978" spans="1:3">
      <c r="A978" s="138"/>
      <c r="B978" s="143"/>
      <c r="C978" s="143"/>
    </row>
    <row r="979" spans="1:3">
      <c r="A979" s="138"/>
      <c r="B979" s="143"/>
      <c r="C979" s="143"/>
    </row>
    <row r="980" spans="1:3">
      <c r="A980" s="138"/>
      <c r="B980" s="143"/>
      <c r="C980" s="143"/>
    </row>
    <row r="981" spans="1:3">
      <c r="A981" s="138"/>
      <c r="B981" s="143"/>
      <c r="C981" s="143"/>
    </row>
    <row r="982" spans="1:3">
      <c r="A982" s="138"/>
      <c r="B982" s="143"/>
      <c r="C982" s="143"/>
    </row>
    <row r="983" spans="1:3">
      <c r="A983" s="138"/>
      <c r="B983" s="143"/>
      <c r="C983" s="143"/>
    </row>
    <row r="984" spans="1:3">
      <c r="A984" s="138"/>
      <c r="B984" s="143"/>
      <c r="C984" s="143"/>
    </row>
    <row r="985" spans="1:3">
      <c r="A985" s="138"/>
      <c r="B985" s="143"/>
      <c r="C985" s="143"/>
    </row>
    <row r="986" spans="1:3">
      <c r="A986" s="138"/>
      <c r="B986" s="143"/>
      <c r="C986" s="143"/>
    </row>
    <row r="987" spans="1:3">
      <c r="A987" s="138"/>
      <c r="B987" s="143"/>
      <c r="C987" s="143"/>
    </row>
    <row r="988" spans="1:3">
      <c r="A988" s="138"/>
      <c r="B988" s="143"/>
      <c r="C988" s="143"/>
    </row>
    <row r="989" spans="1:3">
      <c r="A989" s="138"/>
      <c r="B989" s="143"/>
      <c r="C989" s="143"/>
    </row>
    <row r="990" spans="1:3">
      <c r="A990" s="138"/>
      <c r="B990" s="143"/>
      <c r="C990" s="143"/>
    </row>
    <row r="991" spans="1:3">
      <c r="A991" s="138"/>
      <c r="B991" s="143"/>
      <c r="C991" s="143"/>
    </row>
    <row r="992" spans="1:3">
      <c r="A992" s="138"/>
      <c r="B992" s="143"/>
      <c r="C992" s="143"/>
    </row>
    <row r="993" spans="1:3">
      <c r="A993" s="138"/>
      <c r="B993" s="143"/>
      <c r="C993" s="143"/>
    </row>
    <row r="994" spans="1:3">
      <c r="A994" s="138"/>
      <c r="B994" s="143"/>
      <c r="C994" s="143"/>
    </row>
    <row r="995" spans="1:3">
      <c r="A995" s="138"/>
      <c r="B995" s="143"/>
      <c r="C995" s="143"/>
    </row>
    <row r="996" spans="1:3">
      <c r="A996" s="138"/>
      <c r="B996" s="143"/>
      <c r="C996" s="143"/>
    </row>
    <row r="997" spans="1:3">
      <c r="A997" s="138"/>
      <c r="B997" s="143"/>
      <c r="C997" s="143"/>
    </row>
    <row r="998" spans="1:3">
      <c r="A998" s="138"/>
      <c r="B998" s="143"/>
      <c r="C998" s="143"/>
    </row>
    <row r="999" spans="1:3">
      <c r="A999" s="138"/>
      <c r="B999" s="143"/>
      <c r="C999" s="143"/>
    </row>
    <row r="1000" spans="1:3">
      <c r="A1000" s="138"/>
      <c r="B1000" s="143"/>
      <c r="C1000" s="143"/>
    </row>
    <row r="1001" spans="1:3">
      <c r="A1001" s="138"/>
      <c r="B1001" s="143"/>
      <c r="C1001" s="143"/>
    </row>
    <row r="1002" spans="1:3">
      <c r="A1002" s="138"/>
      <c r="B1002" s="143"/>
      <c r="C1002" s="143"/>
    </row>
    <row r="1003" spans="1:3">
      <c r="A1003" s="138"/>
      <c r="B1003" s="143"/>
      <c r="C1003" s="143"/>
    </row>
    <row r="1004" spans="1:3">
      <c r="A1004" s="138"/>
      <c r="B1004" s="143"/>
      <c r="C1004" s="143"/>
    </row>
    <row r="1005" spans="1:3">
      <c r="A1005" s="138"/>
      <c r="B1005" s="143"/>
      <c r="C1005" s="143"/>
    </row>
    <row r="1006" spans="1:3">
      <c r="A1006" s="138"/>
      <c r="B1006" s="143"/>
      <c r="C1006" s="143"/>
    </row>
    <row r="1007" spans="1:3">
      <c r="A1007" s="138"/>
      <c r="B1007" s="143"/>
      <c r="C1007" s="143"/>
    </row>
    <row r="1008" spans="1:3">
      <c r="A1008" s="138"/>
      <c r="B1008" s="143"/>
      <c r="C1008" s="143"/>
    </row>
    <row r="1009" spans="1:3">
      <c r="A1009" s="138"/>
      <c r="B1009" s="143"/>
      <c r="C1009" s="143"/>
    </row>
    <row r="1010" spans="1:3">
      <c r="A1010" s="138"/>
      <c r="B1010" s="143"/>
      <c r="C1010" s="143"/>
    </row>
    <row r="1011" spans="1:3">
      <c r="A1011" s="138"/>
      <c r="B1011" s="143"/>
      <c r="C1011" s="143"/>
    </row>
    <row r="1012" spans="1:3">
      <c r="A1012" s="138"/>
      <c r="B1012" s="143"/>
      <c r="C1012" s="143"/>
    </row>
    <row r="1013" spans="1:3">
      <c r="A1013" s="138"/>
      <c r="B1013" s="143"/>
      <c r="C1013" s="143"/>
    </row>
    <row r="1014" spans="1:3">
      <c r="A1014" s="138"/>
      <c r="B1014" s="143"/>
      <c r="C1014" s="143"/>
    </row>
    <row r="1015" spans="1:3">
      <c r="A1015" s="138"/>
      <c r="B1015" s="143"/>
      <c r="C1015" s="143"/>
    </row>
    <row r="1016" spans="1:3">
      <c r="A1016" s="138"/>
      <c r="B1016" s="143"/>
      <c r="C1016" s="143"/>
    </row>
    <row r="1017" spans="1:3">
      <c r="A1017" s="138"/>
      <c r="B1017" s="143"/>
      <c r="C1017" s="143"/>
    </row>
    <row r="1018" spans="1:3">
      <c r="A1018" s="138"/>
      <c r="B1018" s="143"/>
      <c r="C1018" s="143"/>
    </row>
    <row r="1019" spans="1:3">
      <c r="A1019" s="138"/>
      <c r="B1019" s="143"/>
      <c r="C1019" s="143"/>
    </row>
    <row r="1020" spans="1:3">
      <c r="A1020" s="138"/>
      <c r="B1020" s="143"/>
      <c r="C1020" s="143"/>
    </row>
    <row r="1021" spans="1:3">
      <c r="A1021" s="138"/>
      <c r="B1021" s="143"/>
      <c r="C1021" s="143"/>
    </row>
    <row r="1022" spans="1:3">
      <c r="A1022" s="138"/>
      <c r="B1022" s="143"/>
      <c r="C1022" s="143"/>
    </row>
    <row r="1023" spans="1:3">
      <c r="A1023" s="138"/>
      <c r="B1023" s="143"/>
      <c r="C1023" s="143"/>
    </row>
    <row r="1024" spans="1:3">
      <c r="A1024" s="138"/>
      <c r="B1024" s="143"/>
      <c r="C1024" s="143"/>
    </row>
    <row r="1025" spans="1:3">
      <c r="A1025" s="138"/>
      <c r="B1025" s="143"/>
      <c r="C1025" s="143"/>
    </row>
    <row r="1026" spans="1:3">
      <c r="A1026" s="138"/>
      <c r="B1026" s="143"/>
      <c r="C1026" s="143"/>
    </row>
    <row r="1027" spans="1:3">
      <c r="A1027" s="138"/>
      <c r="B1027" s="143"/>
      <c r="C1027" s="143"/>
    </row>
    <row r="1028" spans="1:3">
      <c r="A1028" s="138"/>
      <c r="B1028" s="143"/>
      <c r="C1028" s="143"/>
    </row>
    <row r="1029" spans="1:3">
      <c r="A1029" s="138"/>
      <c r="B1029" s="143"/>
      <c r="C1029" s="143"/>
    </row>
    <row r="1030" spans="1:3">
      <c r="A1030" s="138"/>
      <c r="B1030" s="143"/>
      <c r="C1030" s="143"/>
    </row>
    <row r="1031" spans="1:3">
      <c r="A1031" s="138"/>
      <c r="B1031" s="143"/>
      <c r="C1031" s="143"/>
    </row>
    <row r="1032" spans="1:3">
      <c r="A1032" s="138"/>
      <c r="B1032" s="143"/>
      <c r="C1032" s="143"/>
    </row>
    <row r="1033" spans="1:3">
      <c r="A1033" s="138"/>
      <c r="B1033" s="143"/>
      <c r="C1033" s="143"/>
    </row>
    <row r="1034" spans="1:3">
      <c r="A1034" s="138"/>
      <c r="B1034" s="143"/>
      <c r="C1034" s="143"/>
    </row>
    <row r="1035" spans="1:3">
      <c r="A1035" s="138"/>
      <c r="B1035" s="143"/>
      <c r="C1035" s="143"/>
    </row>
    <row r="1036" spans="1:3">
      <c r="A1036" s="138"/>
      <c r="B1036" s="143"/>
      <c r="C1036" s="143"/>
    </row>
  </sheetData>
  <sheetProtection formatCells="0" formatColumns="0" formatRows="0" insertColumns="0" insertRows="0" insertHyperlinks="0" deleteColumns="0" deleteRows="0" sort="0" autoFilter="0" pivotTables="0"/>
  <sortState ref="A2:C279">
    <sortCondition ref="A2:A279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13"/>
  </sheetPr>
  <dimension ref="A1:I47"/>
  <sheetViews>
    <sheetView workbookViewId="0">
      <selection activeCell="B39" sqref="B39"/>
    </sheetView>
  </sheetViews>
  <sheetFormatPr baseColWidth="10" defaultRowHeight="12.75"/>
  <cols>
    <col min="1" max="1" width="10.28515625" customWidth="1"/>
    <col min="2" max="2" width="27" style="2" bestFit="1" customWidth="1"/>
    <col min="3" max="3" width="18.42578125" style="51" customWidth="1"/>
    <col min="4" max="4" width="20.42578125" style="51" customWidth="1"/>
    <col min="5" max="5" width="7.5703125" style="51" customWidth="1"/>
    <col min="6" max="6" width="22" style="52" customWidth="1"/>
    <col min="7" max="7" width="4.7109375" style="50" customWidth="1"/>
    <col min="8" max="8" width="4" style="51" customWidth="1"/>
    <col min="9" max="9" width="11.42578125" style="53"/>
    <col min="10" max="10" width="24.42578125" bestFit="1" customWidth="1"/>
  </cols>
  <sheetData>
    <row r="1" spans="1:9">
      <c r="A1" s="54" t="s">
        <v>48</v>
      </c>
      <c r="B1" s="54" t="s">
        <v>49</v>
      </c>
      <c r="C1" s="55" t="s">
        <v>188</v>
      </c>
      <c r="D1" s="55" t="s">
        <v>189</v>
      </c>
      <c r="E1" s="55" t="s">
        <v>50</v>
      </c>
      <c r="F1" s="55" t="s">
        <v>51</v>
      </c>
      <c r="H1" s="49" t="s">
        <v>174</v>
      </c>
      <c r="I1" s="92" t="s">
        <v>50</v>
      </c>
    </row>
    <row r="2" spans="1:9">
      <c r="A2" s="162">
        <v>1</v>
      </c>
      <c r="B2" s="160" t="s">
        <v>497</v>
      </c>
      <c r="C2" s="56" t="s">
        <v>468</v>
      </c>
      <c r="D2" s="57" t="s">
        <v>408</v>
      </c>
      <c r="E2" s="57">
        <v>1</v>
      </c>
      <c r="F2" s="58" t="s">
        <v>52</v>
      </c>
      <c r="H2" s="97">
        <v>1</v>
      </c>
      <c r="I2" s="53" t="s">
        <v>175</v>
      </c>
    </row>
    <row r="3" spans="1:9">
      <c r="A3" s="162">
        <v>2</v>
      </c>
      <c r="B3" s="161" t="s">
        <v>495</v>
      </c>
      <c r="C3" s="56" t="s">
        <v>468</v>
      </c>
      <c r="D3" s="57" t="s">
        <v>408</v>
      </c>
      <c r="E3" s="57">
        <v>2</v>
      </c>
      <c r="F3" s="58" t="s">
        <v>210</v>
      </c>
      <c r="H3" s="97">
        <v>2</v>
      </c>
      <c r="I3" s="53" t="s">
        <v>176</v>
      </c>
    </row>
    <row r="4" spans="1:9">
      <c r="A4" s="162">
        <v>3</v>
      </c>
      <c r="B4" s="161" t="s">
        <v>496</v>
      </c>
      <c r="C4" s="56" t="s">
        <v>468</v>
      </c>
      <c r="D4" s="57" t="s">
        <v>408</v>
      </c>
      <c r="E4" s="57">
        <v>3</v>
      </c>
      <c r="F4" s="58" t="s">
        <v>208</v>
      </c>
      <c r="H4" s="97">
        <v>3</v>
      </c>
      <c r="I4" s="53" t="s">
        <v>177</v>
      </c>
    </row>
    <row r="5" spans="1:9">
      <c r="A5" s="162">
        <v>4</v>
      </c>
      <c r="B5" s="48" t="s">
        <v>53</v>
      </c>
      <c r="C5" s="56" t="s">
        <v>194</v>
      </c>
      <c r="D5" s="57" t="s">
        <v>195</v>
      </c>
      <c r="E5" s="57">
        <v>4</v>
      </c>
      <c r="F5" s="58" t="s">
        <v>494</v>
      </c>
      <c r="G5" s="52"/>
      <c r="H5" s="97">
        <v>4</v>
      </c>
      <c r="I5" s="53" t="s">
        <v>178</v>
      </c>
    </row>
    <row r="6" spans="1:9">
      <c r="A6" s="162">
        <v>5</v>
      </c>
      <c r="B6" s="48" t="s">
        <v>488</v>
      </c>
      <c r="C6" s="56" t="s">
        <v>194</v>
      </c>
      <c r="D6" s="57" t="s">
        <v>195</v>
      </c>
      <c r="E6" s="57"/>
      <c r="F6" s="58"/>
      <c r="H6" s="97">
        <v>5</v>
      </c>
      <c r="I6" s="53" t="s">
        <v>217</v>
      </c>
    </row>
    <row r="7" spans="1:9">
      <c r="A7" s="162">
        <v>6</v>
      </c>
      <c r="B7" s="48" t="s">
        <v>489</v>
      </c>
      <c r="C7" s="56" t="s">
        <v>194</v>
      </c>
      <c r="D7" s="57" t="s">
        <v>195</v>
      </c>
      <c r="E7" s="57"/>
      <c r="H7" s="97">
        <v>6</v>
      </c>
      <c r="I7" s="53" t="s">
        <v>218</v>
      </c>
    </row>
    <row r="8" spans="1:9">
      <c r="A8" s="162">
        <v>7</v>
      </c>
      <c r="B8" s="48" t="s">
        <v>490</v>
      </c>
      <c r="C8" s="56" t="s">
        <v>194</v>
      </c>
      <c r="D8" s="57" t="s">
        <v>195</v>
      </c>
      <c r="E8" s="57"/>
      <c r="F8" s="58"/>
      <c r="H8" s="97">
        <v>7</v>
      </c>
      <c r="I8" s="53" t="s">
        <v>179</v>
      </c>
    </row>
    <row r="9" spans="1:9">
      <c r="A9" s="162">
        <v>8</v>
      </c>
      <c r="B9" s="48" t="s">
        <v>491</v>
      </c>
      <c r="C9" s="56" t="s">
        <v>194</v>
      </c>
      <c r="D9" s="57" t="s">
        <v>195</v>
      </c>
      <c r="E9" s="57"/>
      <c r="F9" s="58"/>
      <c r="H9" s="97">
        <v>8</v>
      </c>
      <c r="I9" s="53" t="s">
        <v>220</v>
      </c>
    </row>
    <row r="10" spans="1:9">
      <c r="A10" s="162">
        <v>9</v>
      </c>
      <c r="B10" s="163" t="s">
        <v>498</v>
      </c>
      <c r="C10" s="56" t="s">
        <v>194</v>
      </c>
      <c r="D10" s="57" t="s">
        <v>195</v>
      </c>
      <c r="E10" s="57"/>
      <c r="F10" s="58"/>
      <c r="H10" s="97">
        <v>9</v>
      </c>
      <c r="I10" s="53" t="s">
        <v>221</v>
      </c>
    </row>
    <row r="11" spans="1:9">
      <c r="A11" s="162">
        <v>10</v>
      </c>
      <c r="B11" s="165" t="s">
        <v>499</v>
      </c>
      <c r="C11" s="56" t="s">
        <v>197</v>
      </c>
      <c r="D11" s="57" t="s">
        <v>198</v>
      </c>
      <c r="E11" s="57"/>
      <c r="F11" s="58"/>
      <c r="H11" s="97">
        <v>10</v>
      </c>
      <c r="I11" s="53" t="s">
        <v>461</v>
      </c>
    </row>
    <row r="12" spans="1:9">
      <c r="A12" s="162">
        <v>11</v>
      </c>
      <c r="B12" s="164" t="s">
        <v>500</v>
      </c>
      <c r="C12" s="56" t="s">
        <v>196</v>
      </c>
      <c r="D12" s="57" t="s">
        <v>199</v>
      </c>
      <c r="E12" s="57"/>
      <c r="F12" s="58"/>
      <c r="H12" s="97">
        <v>11</v>
      </c>
      <c r="I12" s="53" t="s">
        <v>466</v>
      </c>
    </row>
    <row r="13" spans="1:9">
      <c r="A13" s="162">
        <v>12</v>
      </c>
      <c r="B13" s="166" t="s">
        <v>512</v>
      </c>
      <c r="C13" s="56" t="s">
        <v>197</v>
      </c>
      <c r="D13" s="57" t="s">
        <v>198</v>
      </c>
      <c r="E13" s="57"/>
      <c r="F13" s="58"/>
      <c r="H13" s="97">
        <v>12</v>
      </c>
      <c r="I13" s="53" t="s">
        <v>180</v>
      </c>
    </row>
    <row r="14" spans="1:9">
      <c r="A14" s="162">
        <v>13</v>
      </c>
      <c r="B14" s="166" t="s">
        <v>501</v>
      </c>
      <c r="C14" s="56" t="s">
        <v>197</v>
      </c>
      <c r="D14" s="57" t="s">
        <v>198</v>
      </c>
      <c r="E14" s="57"/>
      <c r="F14" s="58"/>
      <c r="H14" s="97">
        <v>13</v>
      </c>
      <c r="I14" s="53" t="s">
        <v>181</v>
      </c>
    </row>
    <row r="15" spans="1:9">
      <c r="A15" s="162">
        <v>14</v>
      </c>
      <c r="B15" s="167" t="s">
        <v>502</v>
      </c>
      <c r="C15" s="56" t="s">
        <v>197</v>
      </c>
      <c r="D15" s="57" t="s">
        <v>198</v>
      </c>
      <c r="E15" s="57"/>
      <c r="F15" s="58"/>
      <c r="H15" s="97">
        <v>14</v>
      </c>
      <c r="I15" s="53" t="s">
        <v>182</v>
      </c>
    </row>
    <row r="16" spans="1:9">
      <c r="A16" s="162">
        <v>15</v>
      </c>
      <c r="B16" s="48" t="s">
        <v>503</v>
      </c>
      <c r="C16" s="56" t="s">
        <v>194</v>
      </c>
      <c r="D16" s="57" t="s">
        <v>202</v>
      </c>
      <c r="E16" s="57"/>
      <c r="F16" s="58"/>
      <c r="H16" s="97">
        <v>15</v>
      </c>
      <c r="I16" s="53" t="s">
        <v>183</v>
      </c>
    </row>
    <row r="17" spans="1:9">
      <c r="A17" s="162">
        <v>16</v>
      </c>
      <c r="B17" s="48" t="s">
        <v>504</v>
      </c>
      <c r="C17" s="56" t="s">
        <v>194</v>
      </c>
      <c r="D17" s="57" t="s">
        <v>202</v>
      </c>
      <c r="E17" s="57"/>
      <c r="F17" s="58"/>
      <c r="H17" s="97">
        <v>16</v>
      </c>
      <c r="I17" s="53" t="s">
        <v>219</v>
      </c>
    </row>
    <row r="18" spans="1:9">
      <c r="A18" s="162">
        <v>17</v>
      </c>
      <c r="B18" s="48" t="s">
        <v>505</v>
      </c>
      <c r="C18" s="56" t="s">
        <v>194</v>
      </c>
      <c r="D18" s="57" t="s">
        <v>202</v>
      </c>
      <c r="E18" s="57"/>
      <c r="F18" s="58"/>
      <c r="H18" s="97">
        <v>17</v>
      </c>
      <c r="I18" s="53" t="s">
        <v>184</v>
      </c>
    </row>
    <row r="19" spans="1:9">
      <c r="A19" s="162">
        <v>18</v>
      </c>
      <c r="B19" s="48" t="s">
        <v>508</v>
      </c>
      <c r="C19" s="56" t="s">
        <v>194</v>
      </c>
      <c r="D19" s="57" t="s">
        <v>202</v>
      </c>
      <c r="E19" s="57"/>
      <c r="F19" s="58"/>
      <c r="H19" s="97">
        <v>18</v>
      </c>
      <c r="I19" s="53" t="s">
        <v>185</v>
      </c>
    </row>
    <row r="20" spans="1:9">
      <c r="A20" s="162">
        <v>19</v>
      </c>
      <c r="B20" s="48" t="s">
        <v>509</v>
      </c>
      <c r="C20" s="56" t="s">
        <v>194</v>
      </c>
      <c r="D20" s="57" t="s">
        <v>202</v>
      </c>
      <c r="E20" s="57"/>
      <c r="F20" s="58"/>
      <c r="H20" s="97">
        <v>19</v>
      </c>
      <c r="I20" s="53" t="s">
        <v>186</v>
      </c>
    </row>
    <row r="21" spans="1:9">
      <c r="A21" s="162">
        <v>20</v>
      </c>
      <c r="B21" s="48" t="s">
        <v>510</v>
      </c>
      <c r="C21" s="56" t="s">
        <v>194</v>
      </c>
      <c r="D21" s="57" t="s">
        <v>202</v>
      </c>
      <c r="E21" s="57"/>
      <c r="F21" s="58"/>
      <c r="H21" s="97">
        <v>20</v>
      </c>
      <c r="I21" s="53" t="s">
        <v>187</v>
      </c>
    </row>
    <row r="22" spans="1:9">
      <c r="A22" s="162">
        <v>21</v>
      </c>
      <c r="B22" s="48" t="s">
        <v>450</v>
      </c>
      <c r="C22" s="56" t="s">
        <v>196</v>
      </c>
      <c r="D22" s="57" t="s">
        <v>199</v>
      </c>
      <c r="I22" s="53" t="s">
        <v>460</v>
      </c>
    </row>
    <row r="23" spans="1:9">
      <c r="A23" s="162">
        <v>22</v>
      </c>
      <c r="B23" s="48" t="s">
        <v>209</v>
      </c>
      <c r="C23" s="56" t="s">
        <v>194</v>
      </c>
      <c r="D23" s="57" t="s">
        <v>195</v>
      </c>
      <c r="I23" s="53" t="s">
        <v>467</v>
      </c>
    </row>
    <row r="24" spans="1:9">
      <c r="A24" s="162">
        <v>23</v>
      </c>
      <c r="B24" s="48" t="s">
        <v>166</v>
      </c>
      <c r="C24" s="56" t="s">
        <v>200</v>
      </c>
      <c r="D24" s="57" t="s">
        <v>201</v>
      </c>
    </row>
    <row r="25" spans="1:9">
      <c r="A25" s="162">
        <v>24</v>
      </c>
      <c r="B25" s="48" t="s">
        <v>161</v>
      </c>
      <c r="C25" s="56" t="s">
        <v>194</v>
      </c>
      <c r="D25" s="57" t="s">
        <v>202</v>
      </c>
    </row>
    <row r="26" spans="1:9">
      <c r="A26" s="162">
        <v>25</v>
      </c>
      <c r="B26" s="48" t="s">
        <v>492</v>
      </c>
      <c r="C26" s="56" t="s">
        <v>194</v>
      </c>
      <c r="D26" s="57" t="s">
        <v>202</v>
      </c>
    </row>
    <row r="27" spans="1:9">
      <c r="A27" s="162">
        <v>26</v>
      </c>
      <c r="B27" s="48" t="s">
        <v>427</v>
      </c>
      <c r="C27" s="56" t="s">
        <v>428</v>
      </c>
      <c r="D27" s="57" t="s">
        <v>429</v>
      </c>
    </row>
    <row r="28" spans="1:9">
      <c r="A28" s="162">
        <v>27</v>
      </c>
      <c r="B28" s="48" t="s">
        <v>506</v>
      </c>
      <c r="C28" s="56" t="s">
        <v>428</v>
      </c>
      <c r="D28" s="57" t="s">
        <v>429</v>
      </c>
    </row>
    <row r="29" spans="1:9">
      <c r="A29" s="162">
        <v>28</v>
      </c>
      <c r="B29" s="48" t="s">
        <v>167</v>
      </c>
      <c r="C29" s="56" t="s">
        <v>194</v>
      </c>
      <c r="D29" s="57" t="s">
        <v>195</v>
      </c>
    </row>
    <row r="30" spans="1:9">
      <c r="A30" s="162">
        <v>29</v>
      </c>
      <c r="B30" s="48" t="s">
        <v>54</v>
      </c>
      <c r="C30" s="56" t="s">
        <v>190</v>
      </c>
      <c r="D30" s="57" t="s">
        <v>191</v>
      </c>
    </row>
    <row r="31" spans="1:9">
      <c r="A31" s="162">
        <v>30</v>
      </c>
      <c r="B31" s="48" t="s">
        <v>511</v>
      </c>
      <c r="C31" s="56" t="s">
        <v>190</v>
      </c>
      <c r="D31" s="57" t="s">
        <v>191</v>
      </c>
    </row>
    <row r="32" spans="1:9">
      <c r="A32" s="162">
        <v>31</v>
      </c>
      <c r="B32" s="48" t="s">
        <v>430</v>
      </c>
      <c r="C32" s="56" t="s">
        <v>192</v>
      </c>
      <c r="D32" s="57" t="s">
        <v>193</v>
      </c>
    </row>
    <row r="33" spans="1:4">
      <c r="A33" s="162">
        <v>32</v>
      </c>
      <c r="B33" s="48" t="s">
        <v>493</v>
      </c>
      <c r="C33" s="56" t="s">
        <v>192</v>
      </c>
      <c r="D33" s="57" t="s">
        <v>193</v>
      </c>
    </row>
    <row r="34" spans="1:4">
      <c r="A34" s="162">
        <v>33</v>
      </c>
      <c r="B34" s="48" t="s">
        <v>507</v>
      </c>
      <c r="C34" s="56" t="s">
        <v>192</v>
      </c>
      <c r="D34" s="57" t="s">
        <v>193</v>
      </c>
    </row>
    <row r="37" spans="1:4">
      <c r="A37" s="1"/>
      <c r="B37" s="48"/>
      <c r="C37" s="56"/>
    </row>
    <row r="38" spans="1:4">
      <c r="A38" s="1"/>
      <c r="C38" s="56"/>
    </row>
    <row r="39" spans="1:4">
      <c r="A39" s="1" t="s">
        <v>410</v>
      </c>
      <c r="B39" s="48" t="s">
        <v>409</v>
      </c>
      <c r="C39" s="56"/>
    </row>
    <row r="40" spans="1:4">
      <c r="C40" s="56"/>
      <c r="D40" s="57"/>
    </row>
    <row r="41" spans="1:4">
      <c r="C41" s="56"/>
      <c r="D41" s="57"/>
    </row>
    <row r="42" spans="1:4">
      <c r="C42" s="56"/>
      <c r="D42" s="57"/>
    </row>
    <row r="43" spans="1:4">
      <c r="C43" s="56"/>
      <c r="D43" s="57"/>
    </row>
    <row r="44" spans="1:4">
      <c r="C44" s="56"/>
      <c r="D44" s="57"/>
    </row>
    <row r="45" spans="1:4">
      <c r="C45" s="56"/>
      <c r="D45" s="57"/>
    </row>
    <row r="46" spans="1:4">
      <c r="C46" s="56"/>
      <c r="D46" s="57"/>
    </row>
    <row r="47" spans="1:4">
      <c r="C47" s="56"/>
      <c r="D47" s="57"/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Daten</vt:lpstr>
      <vt:lpstr>Spielbericht</vt:lpstr>
      <vt:lpstr>MS-Spiel 4er Bildschirm</vt:lpstr>
      <vt:lpstr>Spieler</vt:lpstr>
      <vt:lpstr>Vereine</vt:lpstr>
      <vt:lpstr>Spieler!Abfrage_von_Microsoft_Access_Datenbank</vt:lpstr>
      <vt:lpstr>Spieler!Abfrage_von_Microsoft_Access_Datenbank_1</vt:lpstr>
      <vt:lpstr>Spieler!Abfrage_von_Microsoft_Access_Datenbank_2</vt:lpstr>
      <vt:lpstr>Spieler!Abfrage_von_Microsoft_Access_Datenbank_3</vt:lpstr>
      <vt:lpstr>Spieler!Abfrage_von_Microsoft_Access_Datenbank_4</vt:lpstr>
      <vt:lpstr>Spieler!Abfrage_von_Microsoft_Access_Datenbank_5</vt:lpstr>
      <vt:lpstr>Spieler!Abfrage_von_Microsoft_Access_Datenbank_6</vt:lpstr>
    </vt:vector>
  </TitlesOfParts>
  <Company>ÖSKB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 4er Mannschaft</dc:title>
  <dc:creator>Franz Hiegelsberger</dc:creator>
  <cp:lastModifiedBy>Krammer, Andreas AVL/AT</cp:lastModifiedBy>
  <cp:lastPrinted>2016-03-22T19:05:58Z</cp:lastPrinted>
  <dcterms:created xsi:type="dcterms:W3CDTF">2004-06-28T18:50:25Z</dcterms:created>
  <dcterms:modified xsi:type="dcterms:W3CDTF">2016-11-11T12:51:36Z</dcterms:modified>
</cp:coreProperties>
</file>